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ropbox\ARCHIVOS EMI Y TINCHO\COMPUTO Y PRESUPUESTO_CAS\DEFINITIVO\53 - PUBLICACION ABRIL 2026\"/>
    </mc:Choice>
  </mc:AlternateContent>
  <xr:revisionPtr revIDLastSave="0" documentId="13_ncr:1_{27FE6C4F-107D-4E21-9BD9-8896A8A27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por Rubros" sheetId="1" r:id="rId1"/>
    <sheet name="Presupuesto" sheetId="2" r:id="rId2"/>
    <sheet name="Computo" sheetId="3" r:id="rId3"/>
    <sheet name="Analisis de Precios" sheetId="4" r:id="rId4"/>
    <sheet name="Hierro Promedio" sheetId="5" r:id="rId5"/>
    <sheet name="Mano de Obra" sheetId="6" r:id="rId6"/>
    <sheet name="Lista de Precios" sheetId="7" r:id="rId7"/>
    <sheet name="% Mat y MO" sheetId="8" r:id="rId8"/>
  </sheets>
  <externalReferences>
    <externalReference r:id="rId9"/>
  </externalReferences>
  <definedNames>
    <definedName name="camion">#REF!</definedName>
    <definedName name="motoniv">#REF!</definedName>
    <definedName name="pala_carg">#REF!</definedName>
    <definedName name="planta_horm">#REF!</definedName>
    <definedName name="retro">#REF!</definedName>
    <definedName name="topadora_d8k">#REF!</definedName>
    <definedName name="vibrocom_auto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7" i="7"/>
  <c r="G131" i="4" l="1"/>
  <c r="C704" i="4" l="1"/>
  <c r="B704" i="4"/>
  <c r="K10" i="2" l="1"/>
  <c r="L10" i="2"/>
  <c r="K11" i="2"/>
  <c r="L11" i="2"/>
  <c r="K14" i="2"/>
  <c r="L14" i="2"/>
  <c r="K15" i="2"/>
  <c r="L15" i="2"/>
  <c r="K22" i="2"/>
  <c r="L22" i="2"/>
  <c r="K23" i="2"/>
  <c r="L23" i="2"/>
  <c r="K29" i="2"/>
  <c r="L29" i="2"/>
  <c r="K30" i="2"/>
  <c r="L30" i="2"/>
  <c r="K32" i="2"/>
  <c r="L32" i="2"/>
  <c r="K33" i="2"/>
  <c r="L33" i="2"/>
  <c r="K39" i="2"/>
  <c r="L39" i="2"/>
  <c r="K40" i="2"/>
  <c r="L40" i="2"/>
  <c r="K46" i="2"/>
  <c r="L46" i="2"/>
  <c r="K47" i="2"/>
  <c r="L47" i="2"/>
  <c r="K51" i="2"/>
  <c r="L51" i="2"/>
  <c r="K52" i="2"/>
  <c r="L52" i="2"/>
  <c r="K54" i="2"/>
  <c r="L54" i="2"/>
  <c r="K55" i="2"/>
  <c r="L55" i="2"/>
  <c r="K57" i="2"/>
  <c r="L57" i="2"/>
  <c r="K58" i="2"/>
  <c r="L58" i="2"/>
  <c r="K60" i="2"/>
  <c r="L60" i="2"/>
  <c r="K61" i="2"/>
  <c r="L61" i="2"/>
  <c r="K69" i="2"/>
  <c r="L69" i="2"/>
  <c r="K70" i="2"/>
  <c r="L70" i="2"/>
  <c r="K76" i="2"/>
  <c r="L76" i="2"/>
  <c r="K77" i="2"/>
  <c r="L77" i="2"/>
  <c r="K80" i="2"/>
  <c r="L80" i="2"/>
  <c r="K81" i="2"/>
  <c r="L81" i="2"/>
  <c r="K87" i="2"/>
  <c r="L87" i="2"/>
  <c r="K88" i="2"/>
  <c r="L88" i="2"/>
  <c r="K91" i="2"/>
  <c r="L91" i="2"/>
  <c r="K92" i="2"/>
  <c r="L92" i="2"/>
  <c r="K94" i="2"/>
  <c r="L94" i="2"/>
  <c r="K95" i="2"/>
  <c r="L95" i="2"/>
  <c r="K98" i="2"/>
  <c r="L98" i="2"/>
  <c r="K99" i="2"/>
  <c r="L99" i="2"/>
  <c r="K101" i="2"/>
  <c r="L101" i="2"/>
  <c r="K102" i="2"/>
  <c r="L102" i="2"/>
  <c r="K108" i="2"/>
  <c r="L108" i="2"/>
  <c r="K109" i="2"/>
  <c r="L109" i="2"/>
  <c r="K111" i="2"/>
  <c r="L111" i="2"/>
  <c r="C14" i="1"/>
  <c r="B14" i="1"/>
  <c r="E710" i="4"/>
  <c r="E711" i="4"/>
  <c r="E712" i="4"/>
  <c r="E713" i="4"/>
  <c r="E709" i="4"/>
  <c r="B710" i="4"/>
  <c r="B711" i="4"/>
  <c r="B712" i="4"/>
  <c r="B713" i="4"/>
  <c r="B709" i="4"/>
  <c r="C703" i="4"/>
  <c r="B703" i="4"/>
  <c r="H704" i="4"/>
  <c r="F713" i="4"/>
  <c r="H713" i="4" s="1"/>
  <c r="F712" i="4"/>
  <c r="H712" i="4" s="1"/>
  <c r="F711" i="4"/>
  <c r="H711" i="4" s="1"/>
  <c r="F710" i="4"/>
  <c r="H710" i="4" s="1"/>
  <c r="F709" i="4"/>
  <c r="H709" i="4" s="1"/>
  <c r="B134" i="7"/>
  <c r="J189" i="3"/>
  <c r="K189" i="3" s="1"/>
  <c r="D59" i="2" s="1"/>
  <c r="B186" i="3"/>
  <c r="C185" i="3"/>
  <c r="B185" i="3"/>
  <c r="H708" i="4" l="1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C276" i="4"/>
  <c r="B276" i="4"/>
  <c r="H276" i="4"/>
  <c r="C275" i="4"/>
  <c r="B275" i="4"/>
  <c r="E76" i="3"/>
  <c r="J81" i="3"/>
  <c r="K81" i="3" s="1"/>
  <c r="D25" i="2" s="1"/>
  <c r="C78" i="3"/>
  <c r="B78" i="3"/>
  <c r="E294" i="3"/>
  <c r="G199" i="4"/>
  <c r="B98" i="3"/>
  <c r="C98" i="3"/>
  <c r="E59" i="2" l="1"/>
  <c r="E65" i="3"/>
  <c r="E1227" i="4"/>
  <c r="E1226" i="4"/>
  <c r="E1225" i="4"/>
  <c r="E1224" i="4"/>
  <c r="E1223" i="4"/>
  <c r="E1222" i="4"/>
  <c r="E1221" i="4"/>
  <c r="E1220" i="4"/>
  <c r="E1219" i="4"/>
  <c r="E1218" i="4"/>
  <c r="E1217" i="4"/>
  <c r="B1227" i="4"/>
  <c r="B1226" i="4"/>
  <c r="B1225" i="4"/>
  <c r="B1224" i="4"/>
  <c r="B1223" i="4"/>
  <c r="B1222" i="4"/>
  <c r="B1221" i="4"/>
  <c r="B1220" i="4"/>
  <c r="B1219" i="4"/>
  <c r="B1218" i="4"/>
  <c r="B1217" i="4"/>
  <c r="E365" i="4"/>
  <c r="E364" i="4"/>
  <c r="E363" i="4"/>
  <c r="E362" i="4"/>
  <c r="E361" i="4"/>
  <c r="E360" i="4"/>
  <c r="E359" i="4"/>
  <c r="E358" i="4"/>
  <c r="B365" i="4"/>
  <c r="B364" i="4"/>
  <c r="B363" i="4"/>
  <c r="B362" i="4"/>
  <c r="B361" i="4"/>
  <c r="B360" i="4"/>
  <c r="B359" i="4"/>
  <c r="B358" i="4"/>
  <c r="C353" i="4"/>
  <c r="B353" i="4"/>
  <c r="H353" i="4"/>
  <c r="C352" i="4"/>
  <c r="B352" i="4"/>
  <c r="E341" i="4"/>
  <c r="E340" i="4"/>
  <c r="E339" i="4"/>
  <c r="E338" i="4"/>
  <c r="E337" i="4"/>
  <c r="E336" i="4"/>
  <c r="B341" i="4"/>
  <c r="B340" i="4"/>
  <c r="B339" i="4"/>
  <c r="B338" i="4"/>
  <c r="B337" i="4"/>
  <c r="B336" i="4"/>
  <c r="C331" i="4"/>
  <c r="B331" i="4"/>
  <c r="H331" i="4"/>
  <c r="C330" i="4"/>
  <c r="B330" i="4"/>
  <c r="E319" i="4"/>
  <c r="E318" i="4"/>
  <c r="E317" i="4"/>
  <c r="E316" i="4"/>
  <c r="E315" i="4"/>
  <c r="E314" i="4"/>
  <c r="E313" i="4"/>
  <c r="E312" i="4"/>
  <c r="E311" i="4"/>
  <c r="E310" i="4"/>
  <c r="B319" i="4"/>
  <c r="B318" i="4"/>
  <c r="B317" i="4"/>
  <c r="B316" i="4"/>
  <c r="B315" i="4"/>
  <c r="B314" i="4"/>
  <c r="B313" i="4"/>
  <c r="B312" i="4"/>
  <c r="B311" i="4"/>
  <c r="B310" i="4"/>
  <c r="K59" i="2" l="1"/>
  <c r="E264" i="4"/>
  <c r="E263" i="4"/>
  <c r="E260" i="4"/>
  <c r="E261" i="4"/>
  <c r="E262" i="4"/>
  <c r="E259" i="4"/>
  <c r="E258" i="4"/>
  <c r="E257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44" i="4"/>
  <c r="B264" i="4"/>
  <c r="B263" i="4"/>
  <c r="B260" i="4"/>
  <c r="B258" i="4"/>
  <c r="B257" i="4"/>
  <c r="B261" i="4"/>
  <c r="B262" i="4"/>
  <c r="B252" i="4"/>
  <c r="B253" i="4"/>
  <c r="B254" i="4"/>
  <c r="B255" i="4"/>
  <c r="B256" i="4"/>
  <c r="B259" i="4"/>
  <c r="B246" i="4"/>
  <c r="B247" i="4"/>
  <c r="B248" i="4"/>
  <c r="B249" i="4"/>
  <c r="B250" i="4"/>
  <c r="B251" i="4"/>
  <c r="B245" i="4"/>
  <c r="B244" i="4"/>
  <c r="B222" i="4"/>
  <c r="B204" i="4"/>
  <c r="B199" i="4"/>
  <c r="E60" i="3"/>
  <c r="K91" i="3"/>
  <c r="D27" i="2" s="1"/>
  <c r="K96" i="3"/>
  <c r="D28" i="2" s="1"/>
  <c r="C93" i="3"/>
  <c r="B93" i="3"/>
  <c r="C88" i="3"/>
  <c r="B88" i="3"/>
  <c r="E102" i="3"/>
  <c r="E86" i="3"/>
  <c r="E70" i="3"/>
  <c r="F281" i="4"/>
  <c r="H281" i="4" s="1"/>
  <c r="F282" i="4"/>
  <c r="H282" i="4" s="1"/>
  <c r="F249" i="4"/>
  <c r="H249" i="4" s="1"/>
  <c r="F250" i="4"/>
  <c r="H250" i="4" s="1"/>
  <c r="F251" i="4"/>
  <c r="H251" i="4" s="1"/>
  <c r="F284" i="4"/>
  <c r="H284" i="4" s="1"/>
  <c r="F285" i="4"/>
  <c r="H285" i="4" s="1"/>
  <c r="F254" i="4"/>
  <c r="H254" i="4" s="1"/>
  <c r="F286" i="4"/>
  <c r="H286" i="4" s="1"/>
  <c r="F287" i="4"/>
  <c r="H287" i="4" s="1"/>
  <c r="F259" i="4"/>
  <c r="H259" i="4" s="1"/>
  <c r="F261" i="4"/>
  <c r="F310" i="4"/>
  <c r="F311" i="4"/>
  <c r="H311" i="4" s="1"/>
  <c r="F336" i="4"/>
  <c r="H336" i="4" s="1"/>
  <c r="F337" i="4"/>
  <c r="H337" i="4" s="1"/>
  <c r="F340" i="4"/>
  <c r="H340" i="4" s="1"/>
  <c r="F341" i="4"/>
  <c r="H341" i="4" s="1"/>
  <c r="F1217" i="4"/>
  <c r="F1218" i="4"/>
  <c r="H1218" i="4" s="1"/>
  <c r="F362" i="4"/>
  <c r="H362" i="4" s="1"/>
  <c r="F364" i="4"/>
  <c r="H364" i="4" s="1"/>
  <c r="F1226" i="4"/>
  <c r="H1226" i="4" s="1"/>
  <c r="F1227" i="4"/>
  <c r="H1227" i="4" s="1"/>
  <c r="F262" i="4" l="1"/>
  <c r="H262" i="4" s="1"/>
  <c r="F291" i="4"/>
  <c r="H291" i="4" s="1"/>
  <c r="F247" i="4"/>
  <c r="F283" i="4"/>
  <c r="H283" i="4" s="1"/>
  <c r="F256" i="4"/>
  <c r="H256" i="4" s="1"/>
  <c r="F1223" i="4"/>
  <c r="H1223" i="4" s="1"/>
  <c r="F360" i="4"/>
  <c r="H360" i="4" s="1"/>
  <c r="F338" i="4"/>
  <c r="H338" i="4" s="1"/>
  <c r="F252" i="4"/>
  <c r="H252" i="4" s="1"/>
  <c r="F312" i="4"/>
  <c r="H312" i="4" s="1"/>
  <c r="F248" i="4"/>
  <c r="F1221" i="4"/>
  <c r="H1221" i="4" s="1"/>
  <c r="F246" i="4"/>
  <c r="F1220" i="4"/>
  <c r="H1220" i="4" s="1"/>
  <c r="F363" i="4"/>
  <c r="H363" i="4" s="1"/>
  <c r="F244" i="4"/>
  <c r="F1219" i="4"/>
  <c r="H1219" i="4" s="1"/>
  <c r="F358" i="4"/>
  <c r="H358" i="4" s="1"/>
  <c r="F255" i="4"/>
  <c r="H255" i="4" s="1"/>
  <c r="F319" i="4"/>
  <c r="H319" i="4" s="1"/>
  <c r="F365" i="4"/>
  <c r="H365" i="4" s="1"/>
  <c r="F253" i="4"/>
  <c r="H253" i="4" s="1"/>
  <c r="F317" i="4"/>
  <c r="H317" i="4" s="1"/>
  <c r="F1222" i="4"/>
  <c r="H1222" i="4" s="1"/>
  <c r="F245" i="4"/>
  <c r="F359" i="4"/>
  <c r="H359" i="4" s="1"/>
  <c r="H261" i="4"/>
  <c r="F1311" i="4"/>
  <c r="H1311" i="4" s="1"/>
  <c r="F1291" i="4"/>
  <c r="F1290" i="4"/>
  <c r="H1290" i="4" s="1"/>
  <c r="F574" i="4"/>
  <c r="H574" i="4" s="1"/>
  <c r="E984" i="4"/>
  <c r="B984" i="4"/>
  <c r="F984" i="4"/>
  <c r="H984" i="4" s="1"/>
  <c r="E1082" i="4"/>
  <c r="E1081" i="4"/>
  <c r="B1082" i="4"/>
  <c r="B1081" i="4"/>
  <c r="B2" i="1"/>
  <c r="B692" i="4"/>
  <c r="B690" i="4"/>
  <c r="B689" i="4"/>
  <c r="B688" i="4"/>
  <c r="B691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F692" i="4"/>
  <c r="H692" i="4" s="1"/>
  <c r="F691" i="4"/>
  <c r="H691" i="4" s="1"/>
  <c r="F690" i="4"/>
  <c r="H690" i="4" s="1"/>
  <c r="F689" i="4"/>
  <c r="H689" i="4" s="1"/>
  <c r="F688" i="4"/>
  <c r="H688" i="4" s="1"/>
  <c r="F687" i="4"/>
  <c r="H687" i="4" s="1"/>
  <c r="F686" i="4"/>
  <c r="H686" i="4" s="1"/>
  <c r="F685" i="4"/>
  <c r="H685" i="4" s="1"/>
  <c r="F684" i="4"/>
  <c r="H684" i="4" s="1"/>
  <c r="F683" i="4"/>
  <c r="H683" i="4" s="1"/>
  <c r="B1311" i="4"/>
  <c r="B1310" i="4"/>
  <c r="C1303" i="4"/>
  <c r="B1303" i="4"/>
  <c r="C1302" i="4"/>
  <c r="B1302" i="4"/>
  <c r="E1311" i="4"/>
  <c r="E1310" i="4"/>
  <c r="E1309" i="4"/>
  <c r="B1309" i="4"/>
  <c r="E1308" i="4"/>
  <c r="B1308" i="4"/>
  <c r="H1303" i="4"/>
  <c r="D97" i="2"/>
  <c r="C312" i="3"/>
  <c r="B312" i="3"/>
  <c r="J315" i="3"/>
  <c r="J314" i="3"/>
  <c r="J313" i="3"/>
  <c r="I312" i="3"/>
  <c r="B1291" i="4"/>
  <c r="B1290" i="4"/>
  <c r="B1271" i="4"/>
  <c r="F1271" i="4"/>
  <c r="E573" i="4"/>
  <c r="B573" i="4"/>
  <c r="E574" i="4"/>
  <c r="B574" i="4"/>
  <c r="E572" i="4"/>
  <c r="B572" i="4"/>
  <c r="E571" i="4"/>
  <c r="B571" i="4"/>
  <c r="F571" i="4"/>
  <c r="H571" i="4" s="1"/>
  <c r="C565" i="4"/>
  <c r="B565" i="4"/>
  <c r="C547" i="4"/>
  <c r="B547" i="4"/>
  <c r="H566" i="4"/>
  <c r="C566" i="4"/>
  <c r="B566" i="4"/>
  <c r="E553" i="4"/>
  <c r="B553" i="4"/>
  <c r="F553" i="4"/>
  <c r="H553" i="4" s="1"/>
  <c r="H548" i="4"/>
  <c r="C548" i="4"/>
  <c r="B548" i="4"/>
  <c r="E554" i="4"/>
  <c r="B554" i="4"/>
  <c r="C22" i="1"/>
  <c r="B22" i="1"/>
  <c r="B23" i="1"/>
  <c r="C23" i="1"/>
  <c r="I151" i="3"/>
  <c r="C151" i="3"/>
  <c r="B151" i="3"/>
  <c r="I146" i="3"/>
  <c r="C146" i="3"/>
  <c r="B146" i="3"/>
  <c r="J154" i="3"/>
  <c r="J153" i="3"/>
  <c r="J152" i="3"/>
  <c r="J149" i="3"/>
  <c r="J148" i="3"/>
  <c r="J147" i="3"/>
  <c r="I296" i="3"/>
  <c r="I302" i="3"/>
  <c r="C302" i="3"/>
  <c r="B302" i="3"/>
  <c r="C301" i="3"/>
  <c r="B301" i="3"/>
  <c r="J305" i="3"/>
  <c r="J304" i="3"/>
  <c r="J303" i="3"/>
  <c r="I318" i="3"/>
  <c r="B318" i="3"/>
  <c r="C318" i="3"/>
  <c r="E1291" i="4"/>
  <c r="E1290" i="4"/>
  <c r="E1289" i="4"/>
  <c r="B1289" i="4"/>
  <c r="E1288" i="4"/>
  <c r="B1288" i="4"/>
  <c r="E1328" i="4"/>
  <c r="B1328" i="4"/>
  <c r="H1323" i="4"/>
  <c r="C1323" i="4"/>
  <c r="B1323" i="4"/>
  <c r="C1322" i="4"/>
  <c r="B1322" i="4"/>
  <c r="C317" i="3"/>
  <c r="B317" i="3"/>
  <c r="J321" i="3"/>
  <c r="J320" i="3"/>
  <c r="J319" i="3"/>
  <c r="B323" i="3"/>
  <c r="C323" i="3"/>
  <c r="B324" i="3"/>
  <c r="C324" i="3"/>
  <c r="I324" i="3"/>
  <c r="J325" i="3"/>
  <c r="J326" i="3"/>
  <c r="J327" i="3"/>
  <c r="B477" i="4"/>
  <c r="E479" i="4"/>
  <c r="B479" i="4"/>
  <c r="E478" i="4"/>
  <c r="B478" i="4"/>
  <c r="E477" i="4"/>
  <c r="H472" i="4"/>
  <c r="C472" i="4"/>
  <c r="B472" i="4"/>
  <c r="C471" i="4"/>
  <c r="B471" i="4"/>
  <c r="I125" i="3"/>
  <c r="C125" i="3"/>
  <c r="B125" i="3"/>
  <c r="J128" i="3"/>
  <c r="J127" i="3"/>
  <c r="J126" i="3"/>
  <c r="K315" i="3" l="1"/>
  <c r="F1310" i="4"/>
  <c r="H1310" i="4" s="1"/>
  <c r="K327" i="3"/>
  <c r="K321" i="3"/>
  <c r="D100" i="2" s="1"/>
  <c r="K154" i="3"/>
  <c r="D45" i="2" s="1"/>
  <c r="K128" i="3"/>
  <c r="D38" i="2" s="1"/>
  <c r="K149" i="3"/>
  <c r="D44" i="2" s="1"/>
  <c r="K305" i="3"/>
  <c r="D93" i="2" s="1"/>
  <c r="C296" i="3"/>
  <c r="B296" i="3"/>
  <c r="J299" i="3"/>
  <c r="J298" i="3"/>
  <c r="J297" i="3"/>
  <c r="B460" i="4"/>
  <c r="B459" i="4"/>
  <c r="B458" i="4"/>
  <c r="H453" i="4"/>
  <c r="C453" i="4"/>
  <c r="B453" i="4"/>
  <c r="E460" i="4"/>
  <c r="E459" i="4"/>
  <c r="E458" i="4"/>
  <c r="C452" i="4"/>
  <c r="B452" i="4"/>
  <c r="C120" i="3"/>
  <c r="B120" i="3"/>
  <c r="J123" i="3"/>
  <c r="J122" i="3"/>
  <c r="J121" i="3"/>
  <c r="I120" i="3"/>
  <c r="K299" i="3" l="1"/>
  <c r="D90" i="2" s="1"/>
  <c r="K123" i="3"/>
  <c r="D37" i="2" s="1"/>
  <c r="F573" i="4" l="1"/>
  <c r="H573" i="4" s="1"/>
  <c r="B1251" i="4"/>
  <c r="F1251" i="4"/>
  <c r="H1251" i="4" s="1"/>
  <c r="B1250" i="4"/>
  <c r="B1249" i="4"/>
  <c r="F1249" i="4"/>
  <c r="H1249" i="4" s="1"/>
  <c r="B1244" i="4"/>
  <c r="F1244" i="4"/>
  <c r="H1239" i="4"/>
  <c r="C1239" i="4"/>
  <c r="B1239" i="4"/>
  <c r="B1248" i="4"/>
  <c r="E1247" i="4"/>
  <c r="B1247" i="4"/>
  <c r="E1246" i="4"/>
  <c r="B1246" i="4"/>
  <c r="E1245" i="4"/>
  <c r="B1245" i="4"/>
  <c r="E1244" i="4"/>
  <c r="C1238" i="4"/>
  <c r="B1238" i="4"/>
  <c r="E1271" i="4"/>
  <c r="B1030" i="4"/>
  <c r="E1030" i="4"/>
  <c r="F1030" i="4"/>
  <c r="H1030" i="4" s="1"/>
  <c r="B1005" i="4"/>
  <c r="F1005" i="4"/>
  <c r="E1005" i="4"/>
  <c r="B975" i="4"/>
  <c r="F975" i="4"/>
  <c r="E976" i="4"/>
  <c r="B976" i="4"/>
  <c r="B941" i="4"/>
  <c r="F941" i="4"/>
  <c r="H1263" i="4"/>
  <c r="C1263" i="4"/>
  <c r="B1263" i="4"/>
  <c r="C1262" i="4"/>
  <c r="B1262" i="4"/>
  <c r="C20" i="1"/>
  <c r="B20" i="1"/>
  <c r="B1064" i="4"/>
  <c r="B1063" i="4"/>
  <c r="B1062" i="4"/>
  <c r="F1064" i="4"/>
  <c r="H1064" i="4" s="1"/>
  <c r="F1063" i="4"/>
  <c r="H1063" i="4" s="1"/>
  <c r="E1064" i="4"/>
  <c r="E1063" i="4"/>
  <c r="B1061" i="4"/>
  <c r="F1061" i="4"/>
  <c r="H1061" i="4" s="1"/>
  <c r="E1061" i="4"/>
  <c r="B1060" i="4"/>
  <c r="F1060" i="4"/>
  <c r="H1060" i="4" s="1"/>
  <c r="E1060" i="4"/>
  <c r="B1058" i="4"/>
  <c r="F1058" i="4"/>
  <c r="H1058" i="4" s="1"/>
  <c r="E1058" i="4"/>
  <c r="B1057" i="4"/>
  <c r="F1057" i="4"/>
  <c r="H1057" i="4" s="1"/>
  <c r="E1057" i="4"/>
  <c r="B1056" i="4"/>
  <c r="B1055" i="4"/>
  <c r="B1054" i="4"/>
  <c r="B1053" i="4"/>
  <c r="F1250" i="4" l="1"/>
  <c r="H1250" i="4" s="1"/>
  <c r="F1056" i="4"/>
  <c r="F1053" i="4"/>
  <c r="H1053" i="4" s="1"/>
  <c r="E1053" i="4"/>
  <c r="B1052" i="4"/>
  <c r="F1052" i="4"/>
  <c r="E1052" i="4"/>
  <c r="F1407" i="4" l="1"/>
  <c r="H1407" i="4" s="1"/>
  <c r="F1384" i="4"/>
  <c r="H1384" i="4" s="1"/>
  <c r="F1364" i="4"/>
  <c r="H1364" i="4" s="1"/>
  <c r="F1344" i="4"/>
  <c r="H1344" i="4" s="1"/>
  <c r="F1386" i="4"/>
  <c r="H1386" i="4" s="1"/>
  <c r="F1404" i="4"/>
  <c r="H1404" i="4" s="1"/>
  <c r="F1424" i="4"/>
  <c r="H1424" i="4" s="1"/>
  <c r="F1309" i="4"/>
  <c r="H1309" i="4" s="1"/>
  <c r="F1328" i="4"/>
  <c r="H1328" i="4" s="1"/>
  <c r="H1327" i="4" s="1"/>
  <c r="F1183" i="4"/>
  <c r="H1183" i="4" s="1"/>
  <c r="F1182" i="4"/>
  <c r="H1182" i="4" s="1"/>
  <c r="F1165" i="4"/>
  <c r="H1165" i="4" s="1"/>
  <c r="F1164" i="4"/>
  <c r="H1164" i="4" s="1"/>
  <c r="F1163" i="4"/>
  <c r="H1163" i="4" s="1"/>
  <c r="F1146" i="4"/>
  <c r="H1146" i="4" s="1"/>
  <c r="F1145" i="4"/>
  <c r="H1145" i="4" s="1"/>
  <c r="F1144" i="4"/>
  <c r="H1144" i="4" s="1"/>
  <c r="F1143" i="4"/>
  <c r="H1143" i="4" s="1"/>
  <c r="F1126" i="4"/>
  <c r="F1125" i="4"/>
  <c r="F1124" i="4"/>
  <c r="F1123" i="4"/>
  <c r="H1123" i="4" s="1"/>
  <c r="F1122" i="4"/>
  <c r="H1122" i="4" s="1"/>
  <c r="F1121" i="4"/>
  <c r="H1121" i="4" s="1"/>
  <c r="F1120" i="4"/>
  <c r="H1120" i="4" s="1"/>
  <c r="F1119" i="4"/>
  <c r="H1119" i="4" s="1"/>
  <c r="F1118" i="4"/>
  <c r="H1118" i="4" s="1"/>
  <c r="F1117" i="4"/>
  <c r="H1117" i="4" s="1"/>
  <c r="F1116" i="4"/>
  <c r="H1116" i="4" s="1"/>
  <c r="F1115" i="4"/>
  <c r="H1115" i="4" s="1"/>
  <c r="F1114" i="4"/>
  <c r="H1114" i="4" s="1"/>
  <c r="F1113" i="4"/>
  <c r="H1113" i="4" s="1"/>
  <c r="F1112" i="4"/>
  <c r="H1112" i="4" s="1"/>
  <c r="F1111" i="4"/>
  <c r="H1111" i="4" s="1"/>
  <c r="F1110" i="4"/>
  <c r="H1110" i="4" s="1"/>
  <c r="F1109" i="4"/>
  <c r="H1109" i="4" s="1"/>
  <c r="F1108" i="4"/>
  <c r="H1108" i="4" s="1"/>
  <c r="F1107" i="4"/>
  <c r="H1107" i="4" s="1"/>
  <c r="F1106" i="4"/>
  <c r="H1106" i="4" s="1"/>
  <c r="F1103" i="4"/>
  <c r="H1103" i="4" s="1"/>
  <c r="F1104" i="4"/>
  <c r="H1104" i="4" s="1"/>
  <c r="F1105" i="4"/>
  <c r="H1105" i="4" s="1"/>
  <c r="B297" i="7"/>
  <c r="F1086" i="4"/>
  <c r="H1086" i="4" s="1"/>
  <c r="F1085" i="4"/>
  <c r="H1085" i="4" s="1"/>
  <c r="F1084" i="4"/>
  <c r="H1084" i="4" s="1"/>
  <c r="F1083" i="4"/>
  <c r="H1083" i="4" s="1"/>
  <c r="F1082" i="4"/>
  <c r="H1082" i="4" s="1"/>
  <c r="F1081" i="4"/>
  <c r="H1081" i="4" s="1"/>
  <c r="F1062" i="4"/>
  <c r="H1062" i="4" s="1"/>
  <c r="F1059" i="4"/>
  <c r="H1059" i="4" s="1"/>
  <c r="F1054" i="4"/>
  <c r="H1054" i="4" s="1"/>
  <c r="F1050" i="4"/>
  <c r="H1050" i="4" s="1"/>
  <c r="F1049" i="4"/>
  <c r="H1049" i="4" s="1"/>
  <c r="B273" i="7"/>
  <c r="F1032" i="4"/>
  <c r="H1032" i="4" s="1"/>
  <c r="F1031" i="4"/>
  <c r="H1031" i="4" s="1"/>
  <c r="F1029" i="4"/>
  <c r="H1029" i="4" s="1"/>
  <c r="F1028" i="4"/>
  <c r="H1028" i="4" s="1"/>
  <c r="F1027" i="4"/>
  <c r="H1027" i="4" s="1"/>
  <c r="F1026" i="4"/>
  <c r="H1026" i="4" s="1"/>
  <c r="F1008" i="4"/>
  <c r="H1008" i="4" s="1"/>
  <c r="F1007" i="4"/>
  <c r="H1007" i="4" s="1"/>
  <c r="F1006" i="4"/>
  <c r="H1006" i="4" s="1"/>
  <c r="H1005" i="4"/>
  <c r="F1003" i="4"/>
  <c r="H1003" i="4" s="1"/>
  <c r="F1002" i="4"/>
  <c r="H1002" i="4" s="1"/>
  <c r="F985" i="4"/>
  <c r="H985" i="4" s="1"/>
  <c r="F983" i="4"/>
  <c r="H983" i="4" s="1"/>
  <c r="F982" i="4"/>
  <c r="H982" i="4" s="1"/>
  <c r="F981" i="4"/>
  <c r="H981" i="4" s="1"/>
  <c r="F980" i="4"/>
  <c r="H980" i="4" s="1"/>
  <c r="F979" i="4"/>
  <c r="H979" i="4" s="1"/>
  <c r="F978" i="4"/>
  <c r="H978" i="4" s="1"/>
  <c r="F977" i="4"/>
  <c r="H977" i="4" s="1"/>
  <c r="F976" i="4"/>
  <c r="H976" i="4" s="1"/>
  <c r="F974" i="4"/>
  <c r="H974" i="4" s="1"/>
  <c r="F973" i="4"/>
  <c r="H973" i="4" s="1"/>
  <c r="F972" i="4"/>
  <c r="H972" i="4" s="1"/>
  <c r="F971" i="4"/>
  <c r="H971" i="4" s="1"/>
  <c r="F970" i="4"/>
  <c r="H970" i="4" s="1"/>
  <c r="F969" i="4"/>
  <c r="H969" i="4" s="1"/>
  <c r="F968" i="4"/>
  <c r="H968" i="4" s="1"/>
  <c r="F967" i="4"/>
  <c r="H967" i="4" s="1"/>
  <c r="F966" i="4"/>
  <c r="H966" i="4" s="1"/>
  <c r="F965" i="4"/>
  <c r="H965" i="4" s="1"/>
  <c r="F964" i="4"/>
  <c r="H964" i="4" s="1"/>
  <c r="F963" i="4"/>
  <c r="H963" i="4" s="1"/>
  <c r="F962" i="4"/>
  <c r="H962" i="4" s="1"/>
  <c r="F961" i="4"/>
  <c r="H961" i="4" s="1"/>
  <c r="F960" i="4"/>
  <c r="H960" i="4" s="1"/>
  <c r="F959" i="4"/>
  <c r="H959" i="4" s="1"/>
  <c r="H1271" i="4"/>
  <c r="F1268" i="4"/>
  <c r="F939" i="4"/>
  <c r="H939" i="4" s="1"/>
  <c r="F938" i="4"/>
  <c r="H938" i="4" s="1"/>
  <c r="F921" i="4"/>
  <c r="H921" i="4" s="1"/>
  <c r="F920" i="4"/>
  <c r="H920" i="4" s="1"/>
  <c r="F919" i="4"/>
  <c r="H919" i="4" s="1"/>
  <c r="F918" i="4"/>
  <c r="H918" i="4" s="1"/>
  <c r="F917" i="4"/>
  <c r="H917" i="4" s="1"/>
  <c r="F916" i="4"/>
  <c r="H916" i="4" s="1"/>
  <c r="F915" i="4"/>
  <c r="H915" i="4" s="1"/>
  <c r="F914" i="4"/>
  <c r="H914" i="4" s="1"/>
  <c r="F913" i="4"/>
  <c r="H913" i="4" s="1"/>
  <c r="F912" i="4"/>
  <c r="H912" i="4" s="1"/>
  <c r="F911" i="4"/>
  <c r="H911" i="4" s="1"/>
  <c r="F910" i="4"/>
  <c r="H910" i="4" s="1"/>
  <c r="F909" i="4"/>
  <c r="H909" i="4" s="1"/>
  <c r="F908" i="4"/>
  <c r="H908" i="4" s="1"/>
  <c r="F907" i="4"/>
  <c r="H907" i="4" s="1"/>
  <c r="F906" i="4"/>
  <c r="H906" i="4" s="1"/>
  <c r="F905" i="4"/>
  <c r="H905" i="4" s="1"/>
  <c r="F904" i="4"/>
  <c r="H904" i="4" s="1"/>
  <c r="F903" i="4"/>
  <c r="H903" i="4" s="1"/>
  <c r="F902" i="4"/>
  <c r="H902" i="4" s="1"/>
  <c r="F940" i="4"/>
  <c r="H940" i="4" s="1"/>
  <c r="F900" i="4"/>
  <c r="H900" i="4" s="1"/>
  <c r="F899" i="4"/>
  <c r="H899" i="4" s="1"/>
  <c r="F898" i="4"/>
  <c r="H898" i="4" s="1"/>
  <c r="B197" i="7"/>
  <c r="F881" i="4"/>
  <c r="H881" i="4" s="1"/>
  <c r="F880" i="4"/>
  <c r="H880" i="4" s="1"/>
  <c r="F863" i="4"/>
  <c r="H863" i="4" s="1"/>
  <c r="F862" i="4"/>
  <c r="H862" i="4" s="1"/>
  <c r="F861" i="4"/>
  <c r="H861" i="4" s="1"/>
  <c r="F844" i="4"/>
  <c r="H844" i="4" s="1"/>
  <c r="F843" i="4"/>
  <c r="H843" i="4" s="1"/>
  <c r="F842" i="4"/>
  <c r="H842" i="4" s="1"/>
  <c r="F841" i="4"/>
  <c r="H841" i="4" s="1"/>
  <c r="F840" i="4"/>
  <c r="H840" i="4" s="1"/>
  <c r="F839" i="4"/>
  <c r="H839" i="4" s="1"/>
  <c r="F838" i="4"/>
  <c r="H838" i="4" s="1"/>
  <c r="F837" i="4"/>
  <c r="H837" i="4" s="1"/>
  <c r="F836" i="4"/>
  <c r="H836" i="4" s="1"/>
  <c r="F835" i="4"/>
  <c r="H835" i="4" s="1"/>
  <c r="F834" i="4"/>
  <c r="H834" i="4" s="1"/>
  <c r="F833" i="4"/>
  <c r="H833" i="4" s="1"/>
  <c r="F832" i="4"/>
  <c r="H832" i="4" s="1"/>
  <c r="F831" i="4"/>
  <c r="H831" i="4" s="1"/>
  <c r="F830" i="4"/>
  <c r="H830" i="4" s="1"/>
  <c r="F813" i="4"/>
  <c r="H813" i="4" s="1"/>
  <c r="F812" i="4"/>
  <c r="H812" i="4" s="1"/>
  <c r="F811" i="4"/>
  <c r="H811" i="4" s="1"/>
  <c r="F810" i="4"/>
  <c r="H810" i="4" s="1"/>
  <c r="F809" i="4"/>
  <c r="H809" i="4" s="1"/>
  <c r="F808" i="4"/>
  <c r="H808" i="4" s="1"/>
  <c r="F807" i="4"/>
  <c r="H807" i="4" s="1"/>
  <c r="F806" i="4"/>
  <c r="H806" i="4" s="1"/>
  <c r="F789" i="4"/>
  <c r="H789" i="4" s="1"/>
  <c r="F788" i="4"/>
  <c r="H788" i="4" s="1"/>
  <c r="F787" i="4"/>
  <c r="H787" i="4" s="1"/>
  <c r="F786" i="4"/>
  <c r="H786" i="4" s="1"/>
  <c r="F785" i="4"/>
  <c r="H785" i="4" s="1"/>
  <c r="F784" i="4"/>
  <c r="H784" i="4" s="1"/>
  <c r="F783" i="4"/>
  <c r="H783" i="4" s="1"/>
  <c r="F782" i="4"/>
  <c r="H782" i="4" s="1"/>
  <c r="F765" i="4"/>
  <c r="H765" i="4" s="1"/>
  <c r="F764" i="4"/>
  <c r="H764" i="4" s="1"/>
  <c r="F763" i="4"/>
  <c r="H763" i="4" s="1"/>
  <c r="F762" i="4"/>
  <c r="H762" i="4" s="1"/>
  <c r="F761" i="4"/>
  <c r="H761" i="4" s="1"/>
  <c r="F760" i="4"/>
  <c r="H760" i="4" s="1"/>
  <c r="F759" i="4"/>
  <c r="H759" i="4" s="1"/>
  <c r="F758" i="4"/>
  <c r="H758" i="4" s="1"/>
  <c r="F757" i="4"/>
  <c r="H757" i="4" s="1"/>
  <c r="F756" i="4"/>
  <c r="H756" i="4" s="1"/>
  <c r="F755" i="4"/>
  <c r="H755" i="4" s="1"/>
  <c r="F754" i="4"/>
  <c r="H754" i="4" s="1"/>
  <c r="F753" i="4"/>
  <c r="H753" i="4" s="1"/>
  <c r="F736" i="4"/>
  <c r="F735" i="4"/>
  <c r="F734" i="4"/>
  <c r="H734" i="4" s="1"/>
  <c r="F733" i="4"/>
  <c r="H733" i="4" s="1"/>
  <c r="F732" i="4"/>
  <c r="H732" i="4" s="1"/>
  <c r="F731" i="4"/>
  <c r="H731" i="4" s="1"/>
  <c r="F730" i="4"/>
  <c r="H730" i="4" s="1"/>
  <c r="B140" i="7"/>
  <c r="F682" i="4"/>
  <c r="F681" i="4"/>
  <c r="F680" i="4"/>
  <c r="F679" i="4"/>
  <c r="F678" i="4"/>
  <c r="F677" i="4"/>
  <c r="F676" i="4"/>
  <c r="F675" i="4"/>
  <c r="F674" i="4"/>
  <c r="F673" i="4"/>
  <c r="F672" i="4"/>
  <c r="B112" i="7"/>
  <c r="F655" i="4"/>
  <c r="H655" i="4" s="1"/>
  <c r="F289" i="4"/>
  <c r="H289" i="4" s="1"/>
  <c r="F288" i="4"/>
  <c r="H288" i="4" s="1"/>
  <c r="F649" i="4"/>
  <c r="H649" i="4" s="1"/>
  <c r="F648" i="4"/>
  <c r="H648" i="4" s="1"/>
  <c r="F629" i="4"/>
  <c r="H629" i="4" s="1"/>
  <c r="F610" i="4"/>
  <c r="H610" i="4" s="1"/>
  <c r="F591" i="4"/>
  <c r="H591" i="4" s="1"/>
  <c r="B69" i="7"/>
  <c r="F534" i="4"/>
  <c r="H534" i="4" s="1"/>
  <c r="F516" i="4"/>
  <c r="H516" i="4" s="1"/>
  <c r="F554" i="4"/>
  <c r="H554" i="4" s="1"/>
  <c r="H552" i="4" s="1"/>
  <c r="F515" i="4"/>
  <c r="H515" i="4" s="1"/>
  <c r="F401" i="4"/>
  <c r="H401" i="4" s="1"/>
  <c r="B56" i="7"/>
  <c r="H248" i="4"/>
  <c r="F204" i="4"/>
  <c r="F1248" i="4"/>
  <c r="F221" i="4"/>
  <c r="H221" i="4" s="1"/>
  <c r="F77" i="4"/>
  <c r="H77" i="4" s="1"/>
  <c r="H76" i="4" s="1"/>
  <c r="E12" i="2" s="1"/>
  <c r="F1443" i="4"/>
  <c r="H1443" i="4" s="1"/>
  <c r="H1442" i="4" s="1"/>
  <c r="E110" i="2" s="1"/>
  <c r="F44" i="4"/>
  <c r="H44" i="4" s="1"/>
  <c r="H43" i="4" s="1"/>
  <c r="E8" i="2" s="1"/>
  <c r="F27" i="4"/>
  <c r="H27" i="4" s="1"/>
  <c r="H26" i="4" s="1"/>
  <c r="E7" i="2" s="1"/>
  <c r="F10" i="4"/>
  <c r="H10" i="4" s="1"/>
  <c r="H9" i="4" s="1"/>
  <c r="B6" i="7"/>
  <c r="A3" i="7"/>
  <c r="I10" i="6"/>
  <c r="H10" i="6"/>
  <c r="G10" i="6"/>
  <c r="F10" i="6"/>
  <c r="D10" i="6"/>
  <c r="E10" i="6" s="1"/>
  <c r="I9" i="6"/>
  <c r="H9" i="6"/>
  <c r="G9" i="6"/>
  <c r="F9" i="6"/>
  <c r="D9" i="6"/>
  <c r="E9" i="6" s="1"/>
  <c r="I8" i="6"/>
  <c r="H8" i="6"/>
  <c r="G8" i="6"/>
  <c r="F8" i="6"/>
  <c r="D8" i="6"/>
  <c r="E8" i="6" s="1"/>
  <c r="I7" i="6"/>
  <c r="H7" i="6"/>
  <c r="G7" i="6"/>
  <c r="F7" i="6"/>
  <c r="D7" i="6"/>
  <c r="E7" i="6" s="1"/>
  <c r="B2" i="6"/>
  <c r="D9" i="5"/>
  <c r="E9" i="5" s="1"/>
  <c r="D8" i="5"/>
  <c r="E8" i="5" s="1"/>
  <c r="D7" i="5"/>
  <c r="E7" i="5" s="1"/>
  <c r="D6" i="5"/>
  <c r="E6" i="5" s="1"/>
  <c r="D5" i="5"/>
  <c r="E5" i="5" s="1"/>
  <c r="A2" i="5"/>
  <c r="E1443" i="4"/>
  <c r="B1443" i="4"/>
  <c r="H1438" i="4"/>
  <c r="C1438" i="4"/>
  <c r="B1438" i="4"/>
  <c r="C1437" i="4"/>
  <c r="B1437" i="4"/>
  <c r="E1426" i="4"/>
  <c r="B1426" i="4"/>
  <c r="E1425" i="4"/>
  <c r="B1425" i="4"/>
  <c r="E1424" i="4"/>
  <c r="B1424" i="4"/>
  <c r="H1419" i="4"/>
  <c r="C1419" i="4"/>
  <c r="B1419" i="4"/>
  <c r="C1418" i="4"/>
  <c r="B1418" i="4"/>
  <c r="E1407" i="4"/>
  <c r="B1407" i="4"/>
  <c r="E1406" i="4"/>
  <c r="B1406" i="4"/>
  <c r="E1405" i="4"/>
  <c r="B1405" i="4"/>
  <c r="E1404" i="4"/>
  <c r="B1404" i="4"/>
  <c r="H1399" i="4"/>
  <c r="C1399" i="4"/>
  <c r="B1399" i="4"/>
  <c r="C1398" i="4"/>
  <c r="B1398" i="4"/>
  <c r="E1387" i="4"/>
  <c r="B1387" i="4"/>
  <c r="E1386" i="4"/>
  <c r="B1386" i="4"/>
  <c r="E1385" i="4"/>
  <c r="B1385" i="4"/>
  <c r="E1384" i="4"/>
  <c r="B1384" i="4"/>
  <c r="H1379" i="4"/>
  <c r="C1379" i="4"/>
  <c r="B1379" i="4"/>
  <c r="C1378" i="4"/>
  <c r="B1378" i="4"/>
  <c r="E1367" i="4"/>
  <c r="B1367" i="4"/>
  <c r="E1366" i="4"/>
  <c r="B1366" i="4"/>
  <c r="E1365" i="4"/>
  <c r="B1365" i="4"/>
  <c r="E1364" i="4"/>
  <c r="B1364" i="4"/>
  <c r="H1359" i="4"/>
  <c r="C1359" i="4"/>
  <c r="B1359" i="4"/>
  <c r="C1358" i="4"/>
  <c r="B1358" i="4"/>
  <c r="E1347" i="4"/>
  <c r="B1347" i="4"/>
  <c r="E1346" i="4"/>
  <c r="B1346" i="4"/>
  <c r="E1345" i="4"/>
  <c r="B1345" i="4"/>
  <c r="E1344" i="4"/>
  <c r="B1344" i="4"/>
  <c r="H1339" i="4"/>
  <c r="C1339" i="4"/>
  <c r="B1339" i="4"/>
  <c r="C1338" i="4"/>
  <c r="B1338" i="4"/>
  <c r="H1291" i="4"/>
  <c r="H1283" i="4"/>
  <c r="C1283" i="4"/>
  <c r="B1283" i="4"/>
  <c r="C1282" i="4"/>
  <c r="B1282" i="4"/>
  <c r="H1212" i="4"/>
  <c r="C1212" i="4"/>
  <c r="B1212" i="4"/>
  <c r="C1211" i="4"/>
  <c r="B1211" i="4"/>
  <c r="H1195" i="4"/>
  <c r="C1195" i="4"/>
  <c r="B1195" i="4"/>
  <c r="C1194" i="4"/>
  <c r="B1194" i="4"/>
  <c r="E1183" i="4"/>
  <c r="B1183" i="4"/>
  <c r="E1182" i="4"/>
  <c r="B1182" i="4"/>
  <c r="H1177" i="4"/>
  <c r="C1177" i="4"/>
  <c r="B1177" i="4"/>
  <c r="C1176" i="4"/>
  <c r="B1176" i="4"/>
  <c r="E1165" i="4"/>
  <c r="B1165" i="4"/>
  <c r="E1164" i="4"/>
  <c r="B1164" i="4"/>
  <c r="E1163" i="4"/>
  <c r="B1163" i="4"/>
  <c r="H1158" i="4"/>
  <c r="C1158" i="4"/>
  <c r="B1158" i="4"/>
  <c r="C1157" i="4"/>
  <c r="B1157" i="4"/>
  <c r="E1146" i="4"/>
  <c r="B1146" i="4"/>
  <c r="E1145" i="4"/>
  <c r="B1145" i="4"/>
  <c r="E1144" i="4"/>
  <c r="B1144" i="4"/>
  <c r="E1143" i="4"/>
  <c r="B1143" i="4"/>
  <c r="H1138" i="4"/>
  <c r="C1138" i="4"/>
  <c r="B1138" i="4"/>
  <c r="C1137" i="4"/>
  <c r="B1137" i="4"/>
  <c r="G1126" i="4"/>
  <c r="E1126" i="4"/>
  <c r="B1126" i="4"/>
  <c r="G1125" i="4"/>
  <c r="E1125" i="4"/>
  <c r="B1125" i="4"/>
  <c r="G1124" i="4"/>
  <c r="E1124" i="4"/>
  <c r="B1124" i="4"/>
  <c r="E1123" i="4"/>
  <c r="B1123" i="4"/>
  <c r="E1122" i="4"/>
  <c r="B1122" i="4"/>
  <c r="E1121" i="4"/>
  <c r="B1121" i="4"/>
  <c r="E1120" i="4"/>
  <c r="B1120" i="4"/>
  <c r="E1119" i="4"/>
  <c r="B1119" i="4"/>
  <c r="E1118" i="4"/>
  <c r="B1118" i="4"/>
  <c r="E1117" i="4"/>
  <c r="B1117" i="4"/>
  <c r="E1116" i="4"/>
  <c r="B1116" i="4"/>
  <c r="E1115" i="4"/>
  <c r="B1115" i="4"/>
  <c r="E1114" i="4"/>
  <c r="B1114" i="4"/>
  <c r="E1113" i="4"/>
  <c r="B1113" i="4"/>
  <c r="E1112" i="4"/>
  <c r="B1112" i="4"/>
  <c r="E1111" i="4"/>
  <c r="B1111" i="4"/>
  <c r="E1110" i="4"/>
  <c r="B1110" i="4"/>
  <c r="E1109" i="4"/>
  <c r="B1109" i="4"/>
  <c r="E1108" i="4"/>
  <c r="B1108" i="4"/>
  <c r="E1107" i="4"/>
  <c r="B1107" i="4"/>
  <c r="E1106" i="4"/>
  <c r="B1106" i="4"/>
  <c r="E1105" i="4"/>
  <c r="B1105" i="4"/>
  <c r="E1104" i="4"/>
  <c r="B1104" i="4"/>
  <c r="E1103" i="4"/>
  <c r="B1103" i="4"/>
  <c r="H1098" i="4"/>
  <c r="C1098" i="4"/>
  <c r="B1098" i="4"/>
  <c r="C1097" i="4"/>
  <c r="B1097" i="4"/>
  <c r="E1086" i="4"/>
  <c r="B1086" i="4"/>
  <c r="E1085" i="4"/>
  <c r="B1085" i="4"/>
  <c r="E1084" i="4"/>
  <c r="B1084" i="4"/>
  <c r="E1083" i="4"/>
  <c r="B1083" i="4"/>
  <c r="H1076" i="4"/>
  <c r="C1076" i="4"/>
  <c r="B1076" i="4"/>
  <c r="C1075" i="4"/>
  <c r="B1075" i="4"/>
  <c r="E1062" i="4"/>
  <c r="E1059" i="4"/>
  <c r="B1059" i="4"/>
  <c r="H1056" i="4"/>
  <c r="E1056" i="4"/>
  <c r="E1055" i="4"/>
  <c r="E1054" i="4"/>
  <c r="E1051" i="4"/>
  <c r="B1051" i="4"/>
  <c r="E1050" i="4"/>
  <c r="B1050" i="4"/>
  <c r="E1049" i="4"/>
  <c r="B1049" i="4"/>
  <c r="H1044" i="4"/>
  <c r="C1044" i="4"/>
  <c r="B1044" i="4"/>
  <c r="C1043" i="4"/>
  <c r="B1043" i="4"/>
  <c r="E1032" i="4"/>
  <c r="B1032" i="4"/>
  <c r="E1031" i="4"/>
  <c r="B1031" i="4"/>
  <c r="E1029" i="4"/>
  <c r="B1029" i="4"/>
  <c r="E1028" i="4"/>
  <c r="B1028" i="4"/>
  <c r="E1027" i="4"/>
  <c r="B1027" i="4"/>
  <c r="E1026" i="4"/>
  <c r="B1026" i="4"/>
  <c r="F1025" i="4"/>
  <c r="H1025" i="4" s="1"/>
  <c r="E1025" i="4"/>
  <c r="B1025" i="4"/>
  <c r="H1020" i="4"/>
  <c r="C1020" i="4"/>
  <c r="B1020" i="4"/>
  <c r="C1019" i="4"/>
  <c r="B1019" i="4"/>
  <c r="E1008" i="4"/>
  <c r="B1008" i="4"/>
  <c r="E1007" i="4"/>
  <c r="B1007" i="4"/>
  <c r="E1006" i="4"/>
  <c r="B1006" i="4"/>
  <c r="E1004" i="4"/>
  <c r="B1004" i="4"/>
  <c r="E1003" i="4"/>
  <c r="B1003" i="4"/>
  <c r="E1002" i="4"/>
  <c r="B1002" i="4"/>
  <c r="H997" i="4"/>
  <c r="C997" i="4"/>
  <c r="B997" i="4"/>
  <c r="C996" i="4"/>
  <c r="B996" i="4"/>
  <c r="E985" i="4"/>
  <c r="B985" i="4"/>
  <c r="E983" i="4"/>
  <c r="B983" i="4"/>
  <c r="E982" i="4"/>
  <c r="B982" i="4"/>
  <c r="E981" i="4"/>
  <c r="B981" i="4"/>
  <c r="E980" i="4"/>
  <c r="B980" i="4"/>
  <c r="E979" i="4"/>
  <c r="B979" i="4"/>
  <c r="E978" i="4"/>
  <c r="B978" i="4"/>
  <c r="E977" i="4"/>
  <c r="B977" i="4"/>
  <c r="H975" i="4"/>
  <c r="E975" i="4"/>
  <c r="E974" i="4"/>
  <c r="B974" i="4"/>
  <c r="E973" i="4"/>
  <c r="B973" i="4"/>
  <c r="E972" i="4"/>
  <c r="B972" i="4"/>
  <c r="E971" i="4"/>
  <c r="B971" i="4"/>
  <c r="E970" i="4"/>
  <c r="B970" i="4"/>
  <c r="E969" i="4"/>
  <c r="B969" i="4"/>
  <c r="E968" i="4"/>
  <c r="B968" i="4"/>
  <c r="E967" i="4"/>
  <c r="B967" i="4"/>
  <c r="E966" i="4"/>
  <c r="B966" i="4"/>
  <c r="E965" i="4"/>
  <c r="B965" i="4"/>
  <c r="E964" i="4"/>
  <c r="B964" i="4"/>
  <c r="E963" i="4"/>
  <c r="B963" i="4"/>
  <c r="E962" i="4"/>
  <c r="B962" i="4"/>
  <c r="E961" i="4"/>
  <c r="B961" i="4"/>
  <c r="E960" i="4"/>
  <c r="B960" i="4"/>
  <c r="E959" i="4"/>
  <c r="B959" i="4"/>
  <c r="E958" i="4"/>
  <c r="B958" i="4"/>
  <c r="H953" i="4"/>
  <c r="C953" i="4"/>
  <c r="B953" i="4"/>
  <c r="C952" i="4"/>
  <c r="B952" i="4"/>
  <c r="E1270" i="4"/>
  <c r="B1270" i="4"/>
  <c r="E1269" i="4"/>
  <c r="B1269" i="4"/>
  <c r="E1268" i="4"/>
  <c r="B1268" i="4"/>
  <c r="H941" i="4"/>
  <c r="E941" i="4"/>
  <c r="E940" i="4"/>
  <c r="B940" i="4"/>
  <c r="E939" i="4"/>
  <c r="B939" i="4"/>
  <c r="E938" i="4"/>
  <c r="B938" i="4"/>
  <c r="H933" i="4"/>
  <c r="C933" i="4"/>
  <c r="B933" i="4"/>
  <c r="C932" i="4"/>
  <c r="B932" i="4"/>
  <c r="E921" i="4"/>
  <c r="B921" i="4"/>
  <c r="E920" i="4"/>
  <c r="B920" i="4"/>
  <c r="E919" i="4"/>
  <c r="B919" i="4"/>
  <c r="E918" i="4"/>
  <c r="B918" i="4"/>
  <c r="E917" i="4"/>
  <c r="B917" i="4"/>
  <c r="E916" i="4"/>
  <c r="B916" i="4"/>
  <c r="E915" i="4"/>
  <c r="B915" i="4"/>
  <c r="E914" i="4"/>
  <c r="B914" i="4"/>
  <c r="E913" i="4"/>
  <c r="B913" i="4"/>
  <c r="E912" i="4"/>
  <c r="B912" i="4"/>
  <c r="E911" i="4"/>
  <c r="B911" i="4"/>
  <c r="E910" i="4"/>
  <c r="B910" i="4"/>
  <c r="E909" i="4"/>
  <c r="B909" i="4"/>
  <c r="E908" i="4"/>
  <c r="B908" i="4"/>
  <c r="E907" i="4"/>
  <c r="B907" i="4"/>
  <c r="E906" i="4"/>
  <c r="B906" i="4"/>
  <c r="E905" i="4"/>
  <c r="B905" i="4"/>
  <c r="E904" i="4"/>
  <c r="B904" i="4"/>
  <c r="E903" i="4"/>
  <c r="B903" i="4"/>
  <c r="E902" i="4"/>
  <c r="B902" i="4"/>
  <c r="E901" i="4"/>
  <c r="B901" i="4"/>
  <c r="E900" i="4"/>
  <c r="B900" i="4"/>
  <c r="E899" i="4"/>
  <c r="B899" i="4"/>
  <c r="E898" i="4"/>
  <c r="B898" i="4"/>
  <c r="H893" i="4"/>
  <c r="C893" i="4"/>
  <c r="B893" i="4"/>
  <c r="C892" i="4"/>
  <c r="B892" i="4"/>
  <c r="E881" i="4"/>
  <c r="B881" i="4"/>
  <c r="E880" i="4"/>
  <c r="B880" i="4"/>
  <c r="H875" i="4"/>
  <c r="C875" i="4"/>
  <c r="B875" i="4"/>
  <c r="C874" i="4"/>
  <c r="B874" i="4"/>
  <c r="E863" i="4"/>
  <c r="B863" i="4"/>
  <c r="E862" i="4"/>
  <c r="B862" i="4"/>
  <c r="E861" i="4"/>
  <c r="B861" i="4"/>
  <c r="H856" i="4"/>
  <c r="C856" i="4"/>
  <c r="B856" i="4"/>
  <c r="C855" i="4"/>
  <c r="B855" i="4"/>
  <c r="E844" i="4"/>
  <c r="B844" i="4"/>
  <c r="E843" i="4"/>
  <c r="B843" i="4"/>
  <c r="E842" i="4"/>
  <c r="B842" i="4"/>
  <c r="E841" i="4"/>
  <c r="B841" i="4"/>
  <c r="E840" i="4"/>
  <c r="B840" i="4"/>
  <c r="E839" i="4"/>
  <c r="B839" i="4"/>
  <c r="E838" i="4"/>
  <c r="B838" i="4"/>
  <c r="E837" i="4"/>
  <c r="B837" i="4"/>
  <c r="E836" i="4"/>
  <c r="B836" i="4"/>
  <c r="E835" i="4"/>
  <c r="B835" i="4"/>
  <c r="E834" i="4"/>
  <c r="B834" i="4"/>
  <c r="E833" i="4"/>
  <c r="B833" i="4"/>
  <c r="E832" i="4"/>
  <c r="B832" i="4"/>
  <c r="E831" i="4"/>
  <c r="B831" i="4"/>
  <c r="E830" i="4"/>
  <c r="B830" i="4"/>
  <c r="H825" i="4"/>
  <c r="C825" i="4"/>
  <c r="B825" i="4"/>
  <c r="C824" i="4"/>
  <c r="B824" i="4"/>
  <c r="E813" i="4"/>
  <c r="B813" i="4"/>
  <c r="E812" i="4"/>
  <c r="B812" i="4"/>
  <c r="E811" i="4"/>
  <c r="B811" i="4"/>
  <c r="E810" i="4"/>
  <c r="B810" i="4"/>
  <c r="E809" i="4"/>
  <c r="B809" i="4"/>
  <c r="E808" i="4"/>
  <c r="B808" i="4"/>
  <c r="E807" i="4"/>
  <c r="B807" i="4"/>
  <c r="E806" i="4"/>
  <c r="B806" i="4"/>
  <c r="H801" i="4"/>
  <c r="C801" i="4"/>
  <c r="B801" i="4"/>
  <c r="C800" i="4"/>
  <c r="B800" i="4"/>
  <c r="E789" i="4"/>
  <c r="B789" i="4"/>
  <c r="E788" i="4"/>
  <c r="B788" i="4"/>
  <c r="E787" i="4"/>
  <c r="B787" i="4"/>
  <c r="E786" i="4"/>
  <c r="B786" i="4"/>
  <c r="E785" i="4"/>
  <c r="B785" i="4"/>
  <c r="E784" i="4"/>
  <c r="B784" i="4"/>
  <c r="E783" i="4"/>
  <c r="B783" i="4"/>
  <c r="E782" i="4"/>
  <c r="B782" i="4"/>
  <c r="H777" i="4"/>
  <c r="C777" i="4"/>
  <c r="B777" i="4"/>
  <c r="C776" i="4"/>
  <c r="B776" i="4"/>
  <c r="E765" i="4"/>
  <c r="B765" i="4"/>
  <c r="E764" i="4"/>
  <c r="B764" i="4"/>
  <c r="E763" i="4"/>
  <c r="B763" i="4"/>
  <c r="E762" i="4"/>
  <c r="B762" i="4"/>
  <c r="E761" i="4"/>
  <c r="B761" i="4"/>
  <c r="E760" i="4"/>
  <c r="B760" i="4"/>
  <c r="E759" i="4"/>
  <c r="B759" i="4"/>
  <c r="E758" i="4"/>
  <c r="B758" i="4"/>
  <c r="E757" i="4"/>
  <c r="B757" i="4"/>
  <c r="E756" i="4"/>
  <c r="B756" i="4"/>
  <c r="E755" i="4"/>
  <c r="B755" i="4"/>
  <c r="E754" i="4"/>
  <c r="B754" i="4"/>
  <c r="E753" i="4"/>
  <c r="B753" i="4"/>
  <c r="H748" i="4"/>
  <c r="C748" i="4"/>
  <c r="B748" i="4"/>
  <c r="C747" i="4"/>
  <c r="B747" i="4"/>
  <c r="E736" i="4"/>
  <c r="B736" i="4"/>
  <c r="E735" i="4"/>
  <c r="B735" i="4"/>
  <c r="E734" i="4"/>
  <c r="B734" i="4"/>
  <c r="E733" i="4"/>
  <c r="B733" i="4"/>
  <c r="E732" i="4"/>
  <c r="B732" i="4"/>
  <c r="E731" i="4"/>
  <c r="B731" i="4"/>
  <c r="E730" i="4"/>
  <c r="B730" i="4"/>
  <c r="H725" i="4"/>
  <c r="C725" i="4"/>
  <c r="B725" i="4"/>
  <c r="C724" i="4"/>
  <c r="B724" i="4"/>
  <c r="B674" i="4"/>
  <c r="B673" i="4"/>
  <c r="B672" i="4"/>
  <c r="H667" i="4"/>
  <c r="C667" i="4"/>
  <c r="B667" i="4"/>
  <c r="C666" i="4"/>
  <c r="B666" i="4"/>
  <c r="E655" i="4"/>
  <c r="B655" i="4"/>
  <c r="E654" i="4"/>
  <c r="B654" i="4"/>
  <c r="E653" i="4"/>
  <c r="B653" i="4"/>
  <c r="E652" i="4"/>
  <c r="B652" i="4"/>
  <c r="E651" i="4"/>
  <c r="B651" i="4"/>
  <c r="E650" i="4"/>
  <c r="B650" i="4"/>
  <c r="E649" i="4"/>
  <c r="B649" i="4"/>
  <c r="E648" i="4"/>
  <c r="B648" i="4"/>
  <c r="H643" i="4"/>
  <c r="C643" i="4"/>
  <c r="B643" i="4"/>
  <c r="C642" i="4"/>
  <c r="B642" i="4"/>
  <c r="E631" i="4"/>
  <c r="B631" i="4"/>
  <c r="E630" i="4"/>
  <c r="B630" i="4"/>
  <c r="E629" i="4"/>
  <c r="B629" i="4"/>
  <c r="H624" i="4"/>
  <c r="C624" i="4"/>
  <c r="B624" i="4"/>
  <c r="C623" i="4"/>
  <c r="B623" i="4"/>
  <c r="E612" i="4"/>
  <c r="B612" i="4"/>
  <c r="E611" i="4"/>
  <c r="B611" i="4"/>
  <c r="E610" i="4"/>
  <c r="B610" i="4"/>
  <c r="H605" i="4"/>
  <c r="C605" i="4"/>
  <c r="B605" i="4"/>
  <c r="C604" i="4"/>
  <c r="B604" i="4"/>
  <c r="E593" i="4"/>
  <c r="B593" i="4"/>
  <c r="E592" i="4"/>
  <c r="B592" i="4"/>
  <c r="E591" i="4"/>
  <c r="B591" i="4"/>
  <c r="H586" i="4"/>
  <c r="C586" i="4"/>
  <c r="B586" i="4"/>
  <c r="C585" i="4"/>
  <c r="B585" i="4"/>
  <c r="E536" i="4"/>
  <c r="B536" i="4"/>
  <c r="E535" i="4"/>
  <c r="B535" i="4"/>
  <c r="E534" i="4"/>
  <c r="B534" i="4"/>
  <c r="H529" i="4"/>
  <c r="C529" i="4"/>
  <c r="B529" i="4"/>
  <c r="C528" i="4"/>
  <c r="B528" i="4"/>
  <c r="E517" i="4"/>
  <c r="B517" i="4"/>
  <c r="E516" i="4"/>
  <c r="B516" i="4"/>
  <c r="E515" i="4"/>
  <c r="B515" i="4"/>
  <c r="H510" i="4"/>
  <c r="C510" i="4"/>
  <c r="B510" i="4"/>
  <c r="C509" i="4"/>
  <c r="B509" i="4"/>
  <c r="E498" i="4"/>
  <c r="B498" i="4"/>
  <c r="E497" i="4"/>
  <c r="B497" i="4"/>
  <c r="E496" i="4"/>
  <c r="B496" i="4"/>
  <c r="H491" i="4"/>
  <c r="C491" i="4"/>
  <c r="B491" i="4"/>
  <c r="C490" i="4"/>
  <c r="B490" i="4"/>
  <c r="E441" i="4"/>
  <c r="B441" i="4"/>
  <c r="E440" i="4"/>
  <c r="B440" i="4"/>
  <c r="E439" i="4"/>
  <c r="B439" i="4"/>
  <c r="H434" i="4"/>
  <c r="C434" i="4"/>
  <c r="B434" i="4"/>
  <c r="C433" i="4"/>
  <c r="B433" i="4"/>
  <c r="E422" i="4"/>
  <c r="B422" i="4"/>
  <c r="E421" i="4"/>
  <c r="B421" i="4"/>
  <c r="E420" i="4"/>
  <c r="B420" i="4"/>
  <c r="H415" i="4"/>
  <c r="C415" i="4"/>
  <c r="B415" i="4"/>
  <c r="C414" i="4"/>
  <c r="B414" i="4"/>
  <c r="E403" i="4"/>
  <c r="B403" i="4"/>
  <c r="E402" i="4"/>
  <c r="B402" i="4"/>
  <c r="E401" i="4"/>
  <c r="B401" i="4"/>
  <c r="H396" i="4"/>
  <c r="C396" i="4"/>
  <c r="B396" i="4"/>
  <c r="C395" i="4"/>
  <c r="B395" i="4"/>
  <c r="E384" i="4"/>
  <c r="B384" i="4"/>
  <c r="E383" i="4"/>
  <c r="B383" i="4"/>
  <c r="E382" i="4"/>
  <c r="B382" i="4"/>
  <c r="H377" i="4"/>
  <c r="C377" i="4"/>
  <c r="B377" i="4"/>
  <c r="C376" i="4"/>
  <c r="B376" i="4"/>
  <c r="H305" i="4"/>
  <c r="C305" i="4"/>
  <c r="B305" i="4"/>
  <c r="C304" i="4"/>
  <c r="B304" i="4"/>
  <c r="H239" i="4"/>
  <c r="C239" i="4"/>
  <c r="B239" i="4"/>
  <c r="C238" i="4"/>
  <c r="B238" i="4"/>
  <c r="E227" i="4"/>
  <c r="B227" i="4"/>
  <c r="E226" i="4"/>
  <c r="B226" i="4"/>
  <c r="E225" i="4"/>
  <c r="B225" i="4"/>
  <c r="E224" i="4"/>
  <c r="B224" i="4"/>
  <c r="E223" i="4"/>
  <c r="B223" i="4"/>
  <c r="E222" i="4"/>
  <c r="E221" i="4"/>
  <c r="B221" i="4"/>
  <c r="H216" i="4"/>
  <c r="C216" i="4"/>
  <c r="B216" i="4"/>
  <c r="C215" i="4"/>
  <c r="B215" i="4"/>
  <c r="E204" i="4"/>
  <c r="E203" i="4"/>
  <c r="B203" i="4"/>
  <c r="E202" i="4"/>
  <c r="B202" i="4"/>
  <c r="E201" i="4"/>
  <c r="B201" i="4"/>
  <c r="E200" i="4"/>
  <c r="B200" i="4"/>
  <c r="E198" i="4"/>
  <c r="B198" i="4"/>
  <c r="H193" i="4"/>
  <c r="C193" i="4"/>
  <c r="B193" i="4"/>
  <c r="C192" i="4"/>
  <c r="B192" i="4"/>
  <c r="E181" i="4"/>
  <c r="B181" i="4"/>
  <c r="E180" i="4"/>
  <c r="B180" i="4"/>
  <c r="E179" i="4"/>
  <c r="B179" i="4"/>
  <c r="E178" i="4"/>
  <c r="B178" i="4"/>
  <c r="E177" i="4"/>
  <c r="B177" i="4"/>
  <c r="E176" i="4"/>
  <c r="B176" i="4"/>
  <c r="E175" i="4"/>
  <c r="B175" i="4"/>
  <c r="E174" i="4"/>
  <c r="B174" i="4"/>
  <c r="H169" i="4"/>
  <c r="C169" i="4"/>
  <c r="B169" i="4"/>
  <c r="C168" i="4"/>
  <c r="B168" i="4"/>
  <c r="E157" i="4"/>
  <c r="B157" i="4"/>
  <c r="E156" i="4"/>
  <c r="B156" i="4"/>
  <c r="E155" i="4"/>
  <c r="B155" i="4"/>
  <c r="E154" i="4"/>
  <c r="B154" i="4"/>
  <c r="E153" i="4"/>
  <c r="B153" i="4"/>
  <c r="E152" i="4"/>
  <c r="B152" i="4"/>
  <c r="E151" i="4"/>
  <c r="B151" i="4"/>
  <c r="H146" i="4"/>
  <c r="C146" i="4"/>
  <c r="B146" i="4"/>
  <c r="C145" i="4"/>
  <c r="B145" i="4"/>
  <c r="E134" i="4"/>
  <c r="B134" i="4"/>
  <c r="E133" i="4"/>
  <c r="B133" i="4"/>
  <c r="E132" i="4"/>
  <c r="B132" i="4"/>
  <c r="E131" i="4"/>
  <c r="B131" i="4"/>
  <c r="E130" i="4"/>
  <c r="B130" i="4"/>
  <c r="H125" i="4"/>
  <c r="C125" i="4"/>
  <c r="B125" i="4"/>
  <c r="C124" i="4"/>
  <c r="B124" i="4"/>
  <c r="E113" i="4"/>
  <c r="B113" i="4"/>
  <c r="E112" i="4"/>
  <c r="B112" i="4"/>
  <c r="E111" i="4"/>
  <c r="B111" i="4"/>
  <c r="H106" i="4"/>
  <c r="C106" i="4"/>
  <c r="B106" i="4"/>
  <c r="C105" i="4"/>
  <c r="B105" i="4"/>
  <c r="H94" i="4"/>
  <c r="H93" i="4" s="1"/>
  <c r="H89" i="4"/>
  <c r="C89" i="4"/>
  <c r="B89" i="4"/>
  <c r="C88" i="4"/>
  <c r="B88" i="4"/>
  <c r="E77" i="4"/>
  <c r="B77" i="4"/>
  <c r="H72" i="4"/>
  <c r="C72" i="4"/>
  <c r="B72" i="4"/>
  <c r="C71" i="4"/>
  <c r="B71" i="4"/>
  <c r="E61" i="4"/>
  <c r="B61" i="4"/>
  <c r="H56" i="4"/>
  <c r="C56" i="4"/>
  <c r="B56" i="4"/>
  <c r="C55" i="4"/>
  <c r="B55" i="4"/>
  <c r="E44" i="4"/>
  <c r="B44" i="4"/>
  <c r="H39" i="4"/>
  <c r="C39" i="4"/>
  <c r="B39" i="4"/>
  <c r="C38" i="4"/>
  <c r="B38" i="4"/>
  <c r="E27" i="4"/>
  <c r="B27" i="4"/>
  <c r="H22" i="4"/>
  <c r="C22" i="4"/>
  <c r="B22" i="4"/>
  <c r="C21" i="4"/>
  <c r="B21" i="4"/>
  <c r="E10" i="4"/>
  <c r="B10" i="4"/>
  <c r="H5" i="4"/>
  <c r="C5" i="4"/>
  <c r="B5" i="4"/>
  <c r="C4" i="4"/>
  <c r="B4" i="4"/>
  <c r="B2" i="4"/>
  <c r="J353" i="3"/>
  <c r="J352" i="3"/>
  <c r="J351" i="3"/>
  <c r="I350" i="3"/>
  <c r="C350" i="3"/>
  <c r="B350" i="3"/>
  <c r="C349" i="3"/>
  <c r="B349" i="3"/>
  <c r="J347" i="3"/>
  <c r="J346" i="3"/>
  <c r="J345" i="3"/>
  <c r="I344" i="3"/>
  <c r="C344" i="3"/>
  <c r="B344" i="3"/>
  <c r="J342" i="3"/>
  <c r="J341" i="3"/>
  <c r="J340" i="3"/>
  <c r="I339" i="3"/>
  <c r="C339" i="3"/>
  <c r="B339" i="3"/>
  <c r="J337" i="3"/>
  <c r="J336" i="3"/>
  <c r="J335" i="3"/>
  <c r="I334" i="3"/>
  <c r="C334" i="3"/>
  <c r="B334" i="3"/>
  <c r="J332" i="3"/>
  <c r="J331" i="3"/>
  <c r="J330" i="3"/>
  <c r="I329" i="3"/>
  <c r="C329" i="3"/>
  <c r="B329" i="3"/>
  <c r="D103" i="2"/>
  <c r="J310" i="3"/>
  <c r="J309" i="3"/>
  <c r="J308" i="3"/>
  <c r="I307" i="3"/>
  <c r="C307" i="3"/>
  <c r="B307" i="3"/>
  <c r="C306" i="3"/>
  <c r="B306" i="3"/>
  <c r="J294" i="3"/>
  <c r="J293" i="3"/>
  <c r="J292" i="3"/>
  <c r="I291" i="3"/>
  <c r="C291" i="3"/>
  <c r="B291" i="3"/>
  <c r="C290" i="3"/>
  <c r="B290" i="3"/>
  <c r="J288" i="3"/>
  <c r="J287" i="3"/>
  <c r="J286" i="3"/>
  <c r="I285" i="3"/>
  <c r="C285" i="3"/>
  <c r="B285" i="3"/>
  <c r="J283" i="3"/>
  <c r="J282" i="3"/>
  <c r="J281" i="3"/>
  <c r="I280" i="3"/>
  <c r="C280" i="3"/>
  <c r="B280" i="3"/>
  <c r="J278" i="3"/>
  <c r="J277" i="3"/>
  <c r="J276" i="3"/>
  <c r="I275" i="3"/>
  <c r="C275" i="3"/>
  <c r="B275" i="3"/>
  <c r="J273" i="3"/>
  <c r="J272" i="3"/>
  <c r="J271" i="3"/>
  <c r="I270" i="3"/>
  <c r="C270" i="3"/>
  <c r="B270" i="3"/>
  <c r="J268" i="3"/>
  <c r="J267" i="3"/>
  <c r="J266" i="3"/>
  <c r="I265" i="3"/>
  <c r="C265" i="3"/>
  <c r="B265" i="3"/>
  <c r="C264" i="3"/>
  <c r="B264" i="3"/>
  <c r="J262" i="3"/>
  <c r="J261" i="3"/>
  <c r="J260" i="3"/>
  <c r="I259" i="3"/>
  <c r="C259" i="3"/>
  <c r="B259" i="3"/>
  <c r="J257" i="3"/>
  <c r="J256" i="3"/>
  <c r="J255" i="3"/>
  <c r="I254" i="3"/>
  <c r="C254" i="3"/>
  <c r="B254" i="3"/>
  <c r="C253" i="3"/>
  <c r="B253" i="3"/>
  <c r="J251" i="3"/>
  <c r="J250" i="3"/>
  <c r="J249" i="3"/>
  <c r="I248" i="3"/>
  <c r="C248" i="3"/>
  <c r="B248" i="3"/>
  <c r="J246" i="3"/>
  <c r="J245" i="3"/>
  <c r="J244" i="3"/>
  <c r="I243" i="3"/>
  <c r="C243" i="3"/>
  <c r="B243" i="3"/>
  <c r="J241" i="3"/>
  <c r="J240" i="3"/>
  <c r="J239" i="3"/>
  <c r="I238" i="3"/>
  <c r="C238" i="3"/>
  <c r="B238" i="3"/>
  <c r="J236" i="3"/>
  <c r="J235" i="3"/>
  <c r="J234" i="3"/>
  <c r="I233" i="3"/>
  <c r="C233" i="3"/>
  <c r="B233" i="3"/>
  <c r="J231" i="3"/>
  <c r="J230" i="3"/>
  <c r="J229" i="3"/>
  <c r="I228" i="3"/>
  <c r="C228" i="3"/>
  <c r="B228" i="3"/>
  <c r="C227" i="3"/>
  <c r="B227" i="3"/>
  <c r="J225" i="3"/>
  <c r="J224" i="3"/>
  <c r="J223" i="3"/>
  <c r="I222" i="3"/>
  <c r="C222" i="3"/>
  <c r="B222" i="3"/>
  <c r="J220" i="3"/>
  <c r="J219" i="3"/>
  <c r="J218" i="3"/>
  <c r="I217" i="3"/>
  <c r="C217" i="3"/>
  <c r="B217" i="3"/>
  <c r="J215" i="3"/>
  <c r="J214" i="3"/>
  <c r="J213" i="3"/>
  <c r="I212" i="3"/>
  <c r="C212" i="3"/>
  <c r="B212" i="3"/>
  <c r="J210" i="3"/>
  <c r="J209" i="3"/>
  <c r="J208" i="3"/>
  <c r="I207" i="3"/>
  <c r="C207" i="3"/>
  <c r="B207" i="3"/>
  <c r="J205" i="3"/>
  <c r="J204" i="3"/>
  <c r="J203" i="3"/>
  <c r="I202" i="3"/>
  <c r="C202" i="3"/>
  <c r="B202" i="3"/>
  <c r="J200" i="3"/>
  <c r="J199" i="3"/>
  <c r="J198" i="3"/>
  <c r="I197" i="3"/>
  <c r="C197" i="3"/>
  <c r="B197" i="3"/>
  <c r="J195" i="3"/>
  <c r="J194" i="3"/>
  <c r="J193" i="3"/>
  <c r="I192" i="3"/>
  <c r="C192" i="3"/>
  <c r="B192" i="3"/>
  <c r="C191" i="3"/>
  <c r="B191" i="3"/>
  <c r="J182" i="3"/>
  <c r="J181" i="3"/>
  <c r="J180" i="3"/>
  <c r="I179" i="3"/>
  <c r="C179" i="3"/>
  <c r="B179" i="3"/>
  <c r="C178" i="3"/>
  <c r="B178" i="3"/>
  <c r="J176" i="3"/>
  <c r="J175" i="3"/>
  <c r="J174" i="3"/>
  <c r="I173" i="3"/>
  <c r="C173" i="3"/>
  <c r="B173" i="3"/>
  <c r="C172" i="3"/>
  <c r="B172" i="3"/>
  <c r="J170" i="3"/>
  <c r="J169" i="3"/>
  <c r="J168" i="3"/>
  <c r="I167" i="3"/>
  <c r="C167" i="3"/>
  <c r="B167" i="3"/>
  <c r="J165" i="3"/>
  <c r="J164" i="3"/>
  <c r="J163" i="3"/>
  <c r="I162" i="3"/>
  <c r="C162" i="3"/>
  <c r="B162" i="3"/>
  <c r="J160" i="3"/>
  <c r="J159" i="3"/>
  <c r="J158" i="3"/>
  <c r="I157" i="3"/>
  <c r="C157" i="3"/>
  <c r="B157" i="3"/>
  <c r="C156" i="3"/>
  <c r="B156" i="3"/>
  <c r="J144" i="3"/>
  <c r="J143" i="3"/>
  <c r="J142" i="3"/>
  <c r="I141" i="3"/>
  <c r="C141" i="3"/>
  <c r="B141" i="3"/>
  <c r="J139" i="3"/>
  <c r="J138" i="3"/>
  <c r="J137" i="3"/>
  <c r="I136" i="3"/>
  <c r="C136" i="3"/>
  <c r="B136" i="3"/>
  <c r="J134" i="3"/>
  <c r="J133" i="3"/>
  <c r="J132" i="3"/>
  <c r="I131" i="3"/>
  <c r="C131" i="3"/>
  <c r="B131" i="3"/>
  <c r="C130" i="3"/>
  <c r="B130" i="3"/>
  <c r="J118" i="3"/>
  <c r="J117" i="3"/>
  <c r="J116" i="3"/>
  <c r="I115" i="3"/>
  <c r="C115" i="3"/>
  <c r="B115" i="3"/>
  <c r="J113" i="3"/>
  <c r="J112" i="3"/>
  <c r="J111" i="3"/>
  <c r="I110" i="3"/>
  <c r="C110" i="3"/>
  <c r="B110" i="3"/>
  <c r="J108" i="3"/>
  <c r="J107" i="3"/>
  <c r="J106" i="3"/>
  <c r="I105" i="3"/>
  <c r="C105" i="3"/>
  <c r="B105" i="3"/>
  <c r="C104" i="3"/>
  <c r="B104" i="3"/>
  <c r="J102" i="3"/>
  <c r="J101" i="3"/>
  <c r="J100" i="3"/>
  <c r="I99" i="3"/>
  <c r="C99" i="3"/>
  <c r="B99" i="3"/>
  <c r="J86" i="3"/>
  <c r="J85" i="3"/>
  <c r="J84" i="3"/>
  <c r="I83" i="3"/>
  <c r="C83" i="3"/>
  <c r="B83" i="3"/>
  <c r="J76" i="3"/>
  <c r="J75" i="3"/>
  <c r="J74" i="3"/>
  <c r="I73" i="3"/>
  <c r="C73" i="3"/>
  <c r="B73" i="3"/>
  <c r="C72" i="3"/>
  <c r="B72" i="3"/>
  <c r="J70" i="3"/>
  <c r="J69" i="3"/>
  <c r="J68" i="3"/>
  <c r="I67" i="3"/>
  <c r="C67" i="3"/>
  <c r="B67" i="3"/>
  <c r="J65" i="3"/>
  <c r="J64" i="3"/>
  <c r="J63" i="3"/>
  <c r="I62" i="3"/>
  <c r="C62" i="3"/>
  <c r="B62" i="3"/>
  <c r="J60" i="3"/>
  <c r="J59" i="3"/>
  <c r="J58" i="3"/>
  <c r="I57" i="3"/>
  <c r="C57" i="3"/>
  <c r="B57" i="3"/>
  <c r="J55" i="3"/>
  <c r="J54" i="3"/>
  <c r="J53" i="3"/>
  <c r="I52" i="3"/>
  <c r="C52" i="3"/>
  <c r="B52" i="3"/>
  <c r="J50" i="3"/>
  <c r="J49" i="3"/>
  <c r="J48" i="3"/>
  <c r="I47" i="3"/>
  <c r="C47" i="3"/>
  <c r="B47" i="3"/>
  <c r="J45" i="3"/>
  <c r="J44" i="3"/>
  <c r="J43" i="3"/>
  <c r="I42" i="3"/>
  <c r="C42" i="3"/>
  <c r="B42" i="3"/>
  <c r="C41" i="3"/>
  <c r="B41" i="3"/>
  <c r="J38" i="3"/>
  <c r="J37" i="3"/>
  <c r="J36" i="3"/>
  <c r="I35" i="3"/>
  <c r="C35" i="3"/>
  <c r="B35" i="3"/>
  <c r="J33" i="3"/>
  <c r="J32" i="3"/>
  <c r="J31" i="3"/>
  <c r="I30" i="3"/>
  <c r="C30" i="3"/>
  <c r="B30" i="3"/>
  <c r="C29" i="3"/>
  <c r="B29" i="3"/>
  <c r="J27" i="3"/>
  <c r="J26" i="3"/>
  <c r="J25" i="3"/>
  <c r="I24" i="3"/>
  <c r="C24" i="3"/>
  <c r="B24" i="3"/>
  <c r="J22" i="3"/>
  <c r="J21" i="3"/>
  <c r="J20" i="3"/>
  <c r="I19" i="3"/>
  <c r="C19" i="3"/>
  <c r="B19" i="3"/>
  <c r="J17" i="3"/>
  <c r="J16" i="3"/>
  <c r="J15" i="3"/>
  <c r="I14" i="3"/>
  <c r="C14" i="3"/>
  <c r="B14" i="3"/>
  <c r="J12" i="3"/>
  <c r="J11" i="3"/>
  <c r="J10" i="3"/>
  <c r="I9" i="3"/>
  <c r="C9" i="3"/>
  <c r="B9" i="3"/>
  <c r="C8" i="3"/>
  <c r="B8" i="3"/>
  <c r="B2" i="3"/>
  <c r="G39" i="2"/>
  <c r="A14" i="2"/>
  <c r="A10" i="2"/>
  <c r="D28" i="1"/>
  <c r="D27" i="1"/>
  <c r="C24" i="1"/>
  <c r="B24" i="1"/>
  <c r="C21" i="1"/>
  <c r="B21" i="1"/>
  <c r="C19" i="1"/>
  <c r="B19" i="1"/>
  <c r="C18" i="1"/>
  <c r="B18" i="1"/>
  <c r="C17" i="1"/>
  <c r="B17" i="1"/>
  <c r="C16" i="1"/>
  <c r="B16" i="1"/>
  <c r="C15" i="1"/>
  <c r="B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F130" i="4" l="1"/>
  <c r="H130" i="4" s="1"/>
  <c r="F151" i="4"/>
  <c r="H151" i="4" s="1"/>
  <c r="F61" i="4"/>
  <c r="H61" i="4" s="1"/>
  <c r="H60" i="4" s="1"/>
  <c r="E9" i="2" s="1"/>
  <c r="F316" i="4"/>
  <c r="H316" i="4" s="1"/>
  <c r="F290" i="4"/>
  <c r="H290" i="4" s="1"/>
  <c r="F315" i="4"/>
  <c r="H315" i="4" s="1"/>
  <c r="F293" i="4"/>
  <c r="H293" i="4" s="1"/>
  <c r="F318" i="4"/>
  <c r="H318" i="4" s="1"/>
  <c r="F292" i="4"/>
  <c r="H292" i="4" s="1"/>
  <c r="F1225" i="4"/>
  <c r="H1225" i="4" s="1"/>
  <c r="F314" i="4"/>
  <c r="H314" i="4" s="1"/>
  <c r="F313" i="4"/>
  <c r="H313" i="4" s="1"/>
  <c r="F1224" i="4"/>
  <c r="H1224" i="4" s="1"/>
  <c r="F361" i="4"/>
  <c r="H361" i="4" s="1"/>
  <c r="H357" i="4" s="1"/>
  <c r="F339" i="4"/>
  <c r="H339" i="4" s="1"/>
  <c r="H335" i="4" s="1"/>
  <c r="F651" i="4"/>
  <c r="H651" i="4" s="1"/>
  <c r="F258" i="4"/>
  <c r="H258" i="4" s="1"/>
  <c r="F652" i="4"/>
  <c r="H652" i="4" s="1"/>
  <c r="F263" i="4"/>
  <c r="H263" i="4" s="1"/>
  <c r="J10" i="6"/>
  <c r="F597" i="4" s="1"/>
  <c r="H597" i="4" s="1"/>
  <c r="F199" i="4"/>
  <c r="F222" i="4"/>
  <c r="F650" i="4"/>
  <c r="H650" i="4" s="1"/>
  <c r="F257" i="4"/>
  <c r="H257" i="4" s="1"/>
  <c r="F654" i="4"/>
  <c r="H654" i="4" s="1"/>
  <c r="F260" i="4"/>
  <c r="H260" i="4" s="1"/>
  <c r="F653" i="4"/>
  <c r="H653" i="4" s="1"/>
  <c r="F264" i="4"/>
  <c r="H264" i="4" s="1"/>
  <c r="K353" i="3"/>
  <c r="D110" i="2" s="1"/>
  <c r="K220" i="3"/>
  <c r="D67" i="2" s="1"/>
  <c r="F200" i="4"/>
  <c r="H200" i="4" s="1"/>
  <c r="F153" i="4"/>
  <c r="H153" i="4" s="1"/>
  <c r="F1347" i="4"/>
  <c r="H1347" i="4" s="1"/>
  <c r="F174" i="4"/>
  <c r="H174" i="4" s="1"/>
  <c r="F198" i="4"/>
  <c r="H198" i="4" s="1"/>
  <c r="F176" i="4"/>
  <c r="H176" i="4" s="1"/>
  <c r="F223" i="4"/>
  <c r="H223" i="4" s="1"/>
  <c r="F1426" i="4"/>
  <c r="H1426" i="4" s="1"/>
  <c r="H310" i="4"/>
  <c r="H244" i="4"/>
  <c r="F154" i="4"/>
  <c r="H154" i="4" s="1"/>
  <c r="F630" i="4"/>
  <c r="H630" i="4" s="1"/>
  <c r="F177" i="4"/>
  <c r="H177" i="4" s="1"/>
  <c r="H204" i="4"/>
  <c r="F224" i="4"/>
  <c r="H224" i="4" s="1"/>
  <c r="F497" i="4"/>
  <c r="H497" i="4" s="1"/>
  <c r="F611" i="4"/>
  <c r="H611" i="4" s="1"/>
  <c r="F535" i="4"/>
  <c r="H535" i="4" s="1"/>
  <c r="F132" i="4"/>
  <c r="H132" i="4" s="1"/>
  <c r="F112" i="4"/>
  <c r="H112" i="4" s="1"/>
  <c r="F592" i="4"/>
  <c r="H592" i="4" s="1"/>
  <c r="F181" i="4"/>
  <c r="H181" i="4" s="1"/>
  <c r="F201" i="4"/>
  <c r="H201" i="4" s="1"/>
  <c r="F382" i="4"/>
  <c r="H382" i="4" s="1"/>
  <c r="F1288" i="4"/>
  <c r="H1288" i="4" s="1"/>
  <c r="F1308" i="4"/>
  <c r="H1308" i="4" s="1"/>
  <c r="H1307" i="4" s="1"/>
  <c r="K246" i="3"/>
  <c r="D74" i="2" s="1"/>
  <c r="K278" i="3"/>
  <c r="D84" i="2" s="1"/>
  <c r="F958" i="4"/>
  <c r="H958" i="4" s="1"/>
  <c r="H957" i="4" s="1"/>
  <c r="E73" i="2" s="1"/>
  <c r="K27" i="3"/>
  <c r="D9" i="2" s="1"/>
  <c r="K205" i="3"/>
  <c r="D64" i="2" s="1"/>
  <c r="K134" i="3"/>
  <c r="D41" i="2" s="1"/>
  <c r="F1247" i="4"/>
  <c r="H1247" i="4" s="1"/>
  <c r="F1289" i="4"/>
  <c r="H1289" i="4" s="1"/>
  <c r="J9" i="6"/>
  <c r="F458" i="4"/>
  <c r="H458" i="4" s="1"/>
  <c r="F420" i="4"/>
  <c r="H420" i="4" s="1"/>
  <c r="F1270" i="4"/>
  <c r="H1270" i="4" s="1"/>
  <c r="F572" i="4"/>
  <c r="H572" i="4" s="1"/>
  <c r="H570" i="4" s="1"/>
  <c r="F478" i="4"/>
  <c r="H478" i="4" s="1"/>
  <c r="F440" i="4"/>
  <c r="H440" i="4" s="1"/>
  <c r="E44" i="2"/>
  <c r="K44" i="2" s="1"/>
  <c r="F459" i="4"/>
  <c r="H459" i="4" s="1"/>
  <c r="F421" i="4"/>
  <c r="H421" i="4" s="1"/>
  <c r="K251" i="3"/>
  <c r="D75" i="2" s="1"/>
  <c r="F536" i="4"/>
  <c r="H536" i="4" s="1"/>
  <c r="F479" i="4"/>
  <c r="H479" i="4" s="1"/>
  <c r="F441" i="4"/>
  <c r="H441" i="4" s="1"/>
  <c r="F439" i="4"/>
  <c r="H439" i="4" s="1"/>
  <c r="F460" i="4"/>
  <c r="H460" i="4" s="1"/>
  <c r="F422" i="4"/>
  <c r="H422" i="4" s="1"/>
  <c r="F496" i="4"/>
  <c r="H496" i="4" s="1"/>
  <c r="F477" i="4"/>
  <c r="H477" i="4" s="1"/>
  <c r="J7" i="6"/>
  <c r="K200" i="3"/>
  <c r="D63" i="2" s="1"/>
  <c r="F5" i="5"/>
  <c r="F1269" i="4"/>
  <c r="H1269" i="4" s="1"/>
  <c r="E100" i="2"/>
  <c r="K100" i="2" s="1"/>
  <c r="K210" i="3"/>
  <c r="D65" i="2" s="1"/>
  <c r="K55" i="3"/>
  <c r="D18" i="2" s="1"/>
  <c r="K332" i="3"/>
  <c r="D104" i="2" s="1"/>
  <c r="K17" i="3"/>
  <c r="D7" i="2" s="1"/>
  <c r="K7" i="2" s="1"/>
  <c r="K45" i="3"/>
  <c r="D16" i="2" s="1"/>
  <c r="K102" i="3"/>
  <c r="D31" i="2" s="1"/>
  <c r="K113" i="3"/>
  <c r="D35" i="2" s="1"/>
  <c r="K231" i="3"/>
  <c r="D71" i="2" s="1"/>
  <c r="K283" i="3"/>
  <c r="D85" i="2" s="1"/>
  <c r="K310" i="3"/>
  <c r="D96" i="2" s="1"/>
  <c r="K65" i="3"/>
  <c r="D20" i="2" s="1"/>
  <c r="K165" i="3"/>
  <c r="D49" i="2" s="1"/>
  <c r="K195" i="3"/>
  <c r="D62" i="2" s="1"/>
  <c r="K215" i="3"/>
  <c r="D66" i="2" s="1"/>
  <c r="K241" i="3"/>
  <c r="D73" i="2" s="1"/>
  <c r="K273" i="3"/>
  <c r="D83" i="2" s="1"/>
  <c r="K144" i="3"/>
  <c r="D43" i="2" s="1"/>
  <c r="K347" i="3"/>
  <c r="D107" i="2" s="1"/>
  <c r="K183" i="3"/>
  <c r="D56" i="2" s="1"/>
  <c r="K38" i="3"/>
  <c r="D13" i="2" s="1"/>
  <c r="K76" i="3"/>
  <c r="D24" i="2" s="1"/>
  <c r="K118" i="3"/>
  <c r="D36" i="2" s="1"/>
  <c r="K160" i="3"/>
  <c r="D48" i="2" s="1"/>
  <c r="K236" i="3"/>
  <c r="D72" i="2" s="1"/>
  <c r="K342" i="3"/>
  <c r="D106" i="2" s="1"/>
  <c r="K33" i="3"/>
  <c r="D12" i="2" s="1"/>
  <c r="K60" i="3"/>
  <c r="D19" i="2" s="1"/>
  <c r="K139" i="3"/>
  <c r="D42" i="2" s="1"/>
  <c r="K176" i="3"/>
  <c r="D53" i="2" s="1"/>
  <c r="K225" i="3"/>
  <c r="D68" i="2" s="1"/>
  <c r="K268" i="3"/>
  <c r="D82" i="2" s="1"/>
  <c r="K337" i="3"/>
  <c r="D105" i="2" s="1"/>
  <c r="K262" i="3"/>
  <c r="D79" i="2" s="1"/>
  <c r="K288" i="3"/>
  <c r="D86" i="2" s="1"/>
  <c r="K294" i="3"/>
  <c r="D89" i="2" s="1"/>
  <c r="K50" i="3"/>
  <c r="D17" i="2" s="1"/>
  <c r="K170" i="3"/>
  <c r="D50" i="2" s="1"/>
  <c r="H1248" i="4"/>
  <c r="H1217" i="4"/>
  <c r="E90" i="2" s="1"/>
  <c r="K90" i="2" s="1"/>
  <c r="H1244" i="4"/>
  <c r="F402" i="4"/>
  <c r="H402" i="4" s="1"/>
  <c r="F1245" i="4"/>
  <c r="H1245" i="4" s="1"/>
  <c r="F1246" i="4"/>
  <c r="H1246" i="4" s="1"/>
  <c r="F1004" i="4"/>
  <c r="H1004" i="4" s="1"/>
  <c r="H1001" i="4" s="1"/>
  <c r="E74" i="2" s="1"/>
  <c r="F157" i="4"/>
  <c r="H157" i="4" s="1"/>
  <c r="F180" i="4"/>
  <c r="H180" i="4" s="1"/>
  <c r="F227" i="4"/>
  <c r="H227" i="4" s="1"/>
  <c r="F901" i="4"/>
  <c r="H901" i="4" s="1"/>
  <c r="H897" i="4" s="1"/>
  <c r="F498" i="4"/>
  <c r="H498" i="4" s="1"/>
  <c r="F403" i="4"/>
  <c r="H403" i="4" s="1"/>
  <c r="F1055" i="4"/>
  <c r="H1055" i="4" s="1"/>
  <c r="H937" i="4"/>
  <c r="H1125" i="4"/>
  <c r="H1268" i="4"/>
  <c r="H1126" i="4"/>
  <c r="H735" i="4"/>
  <c r="H675" i="4"/>
  <c r="H246" i="4"/>
  <c r="F133" i="4"/>
  <c r="H133" i="4" s="1"/>
  <c r="F383" i="4"/>
  <c r="H383" i="4" s="1"/>
  <c r="F225" i="4"/>
  <c r="H225" i="4" s="1"/>
  <c r="F178" i="4"/>
  <c r="H178" i="4" s="1"/>
  <c r="F202" i="4"/>
  <c r="H202" i="4" s="1"/>
  <c r="F111" i="4"/>
  <c r="H111" i="4" s="1"/>
  <c r="F155" i="4"/>
  <c r="H155" i="4" s="1"/>
  <c r="F113" i="4"/>
  <c r="H113" i="4" s="1"/>
  <c r="H247" i="4"/>
  <c r="F517" i="4"/>
  <c r="H517" i="4" s="1"/>
  <c r="H514" i="4" s="1"/>
  <c r="E42" i="2" s="1"/>
  <c r="F1051" i="4"/>
  <c r="H1051" i="4" s="1"/>
  <c r="H1052" i="4"/>
  <c r="F156" i="4"/>
  <c r="H156" i="4" s="1"/>
  <c r="F384" i="4"/>
  <c r="H384" i="4" s="1"/>
  <c r="F631" i="4"/>
  <c r="H631" i="4" s="1"/>
  <c r="F134" i="4"/>
  <c r="H134" i="4" s="1"/>
  <c r="F203" i="4"/>
  <c r="H203" i="4" s="1"/>
  <c r="F612" i="4"/>
  <c r="H612" i="4" s="1"/>
  <c r="F593" i="4"/>
  <c r="H593" i="4" s="1"/>
  <c r="F1367" i="4"/>
  <c r="H1367" i="4" s="1"/>
  <c r="F1387" i="4"/>
  <c r="H1387" i="4" s="1"/>
  <c r="F179" i="4"/>
  <c r="H179" i="4" s="1"/>
  <c r="F226" i="4"/>
  <c r="H226" i="4" s="1"/>
  <c r="H1181" i="4"/>
  <c r="E85" i="2" s="1"/>
  <c r="H736" i="4"/>
  <c r="H752" i="4"/>
  <c r="E63" i="2" s="1"/>
  <c r="H682" i="4"/>
  <c r="H1080" i="4"/>
  <c r="E79" i="2" s="1"/>
  <c r="H1124" i="4"/>
  <c r="H681" i="4"/>
  <c r="H672" i="4"/>
  <c r="H679" i="4"/>
  <c r="H677" i="4"/>
  <c r="H673" i="4"/>
  <c r="H680" i="4"/>
  <c r="E6" i="2"/>
  <c r="K70" i="3"/>
  <c r="D21" i="2" s="1"/>
  <c r="K86" i="3"/>
  <c r="D26" i="2" s="1"/>
  <c r="K22" i="3"/>
  <c r="D8" i="2" s="1"/>
  <c r="K8" i="2" s="1"/>
  <c r="K257" i="3"/>
  <c r="D78" i="2" s="1"/>
  <c r="K12" i="3"/>
  <c r="D6" i="2" s="1"/>
  <c r="K108" i="3"/>
  <c r="D34" i="2" s="1"/>
  <c r="H781" i="4"/>
  <c r="H674" i="4"/>
  <c r="H678" i="4"/>
  <c r="H805" i="4"/>
  <c r="H676" i="4"/>
  <c r="F1366" i="4"/>
  <c r="H1366" i="4" s="1"/>
  <c r="F1346" i="4"/>
  <c r="H1346" i="4" s="1"/>
  <c r="H1142" i="4"/>
  <c r="F1385" i="4"/>
  <c r="H1385" i="4" s="1"/>
  <c r="F1345" i="4"/>
  <c r="H1345" i="4" s="1"/>
  <c r="F1365" i="4"/>
  <c r="H1365" i="4" s="1"/>
  <c r="H860" i="4"/>
  <c r="H1162" i="4"/>
  <c r="H829" i="4"/>
  <c r="F1425" i="4"/>
  <c r="H1425" i="4" s="1"/>
  <c r="F1405" i="4"/>
  <c r="H1405" i="4" s="1"/>
  <c r="J8" i="6"/>
  <c r="F1406" i="4"/>
  <c r="H1406" i="4" s="1"/>
  <c r="H879" i="4"/>
  <c r="H1024" i="4"/>
  <c r="K42" i="2" l="1"/>
  <c r="K9" i="2"/>
  <c r="F81" i="4"/>
  <c r="H81" i="4" s="1"/>
  <c r="F769" i="4"/>
  <c r="H769" i="4" s="1"/>
  <c r="F848" i="4"/>
  <c r="H848" i="4" s="1"/>
  <c r="F1068" i="4"/>
  <c r="H1068" i="4" s="1"/>
  <c r="F925" i="4"/>
  <c r="H925" i="4" s="1"/>
  <c r="F1187" i="4"/>
  <c r="H1187" i="4" s="1"/>
  <c r="F1446" i="4"/>
  <c r="H1446" i="4" s="1"/>
  <c r="H1445" i="4" s="1"/>
  <c r="F110" i="2" s="1"/>
  <c r="G110" i="2" s="1"/>
  <c r="H110" i="2" s="1"/>
  <c r="H111" i="2" s="1"/>
  <c r="F1150" i="4"/>
  <c r="H1150" i="4" s="1"/>
  <c r="F1275" i="4"/>
  <c r="H1275" i="4" s="1"/>
  <c r="F464" i="4"/>
  <c r="H464" i="4" s="1"/>
  <c r="F717" i="4"/>
  <c r="H717" i="4" s="1"/>
  <c r="F369" i="4"/>
  <c r="H369" i="4" s="1"/>
  <c r="F268" i="4"/>
  <c r="H268" i="4" s="1"/>
  <c r="F297" i="4"/>
  <c r="H297" i="4" s="1"/>
  <c r="F345" i="4"/>
  <c r="H345" i="4" s="1"/>
  <c r="F323" i="4"/>
  <c r="H323" i="4" s="1"/>
  <c r="F1331" i="4"/>
  <c r="H1331" i="4" s="1"/>
  <c r="H1330" i="4" s="1"/>
  <c r="F100" i="2" s="1"/>
  <c r="L100" i="2" s="1"/>
  <c r="F1036" i="4"/>
  <c r="H1036" i="4" s="1"/>
  <c r="F1351" i="4"/>
  <c r="H1351" i="4" s="1"/>
  <c r="F483" i="4"/>
  <c r="H483" i="4" s="1"/>
  <c r="F138" i="4"/>
  <c r="H138" i="4" s="1"/>
  <c r="F368" i="4"/>
  <c r="H368" i="4" s="1"/>
  <c r="F267" i="4"/>
  <c r="H267" i="4" s="1"/>
  <c r="F344" i="4"/>
  <c r="H344" i="4" s="1"/>
  <c r="F322" i="4"/>
  <c r="H322" i="4" s="1"/>
  <c r="F296" i="4"/>
  <c r="H296" i="4" s="1"/>
  <c r="F1295" i="4"/>
  <c r="H1295" i="4" s="1"/>
  <c r="F185" i="4"/>
  <c r="H185" i="4" s="1"/>
  <c r="F502" i="4"/>
  <c r="H502" i="4" s="1"/>
  <c r="F945" i="4"/>
  <c r="H945" i="4" s="1"/>
  <c r="F1411" i="4"/>
  <c r="H1411" i="4" s="1"/>
  <c r="F14" i="4"/>
  <c r="H14" i="4" s="1"/>
  <c r="F31" i="4"/>
  <c r="H31" i="4" s="1"/>
  <c r="F208" i="4"/>
  <c r="H208" i="4" s="1"/>
  <c r="F407" i="4"/>
  <c r="H407" i="4" s="1"/>
  <c r="F635" i="4"/>
  <c r="H635" i="4" s="1"/>
  <c r="F445" i="4"/>
  <c r="H445" i="4" s="1"/>
  <c r="F793" i="4"/>
  <c r="H793" i="4" s="1"/>
  <c r="F696" i="4"/>
  <c r="H696" i="4" s="1"/>
  <c r="K63" i="2"/>
  <c r="F1090" i="4"/>
  <c r="H1090" i="4" s="1"/>
  <c r="F1012" i="4"/>
  <c r="H1012" i="4" s="1"/>
  <c r="F1371" i="4"/>
  <c r="H1371" i="4" s="1"/>
  <c r="F1430" i="4"/>
  <c r="H1430" i="4" s="1"/>
  <c r="F817" i="4"/>
  <c r="H817" i="4" s="1"/>
  <c r="F867" i="4"/>
  <c r="H867" i="4" s="1"/>
  <c r="F1130" i="4"/>
  <c r="H1130" i="4" s="1"/>
  <c r="F1203" i="4"/>
  <c r="H1203" i="4" s="1"/>
  <c r="F885" i="4"/>
  <c r="H885" i="4" s="1"/>
  <c r="F1169" i="4"/>
  <c r="H1169" i="4" s="1"/>
  <c r="F1391" i="4"/>
  <c r="H1391" i="4" s="1"/>
  <c r="F1255" i="4"/>
  <c r="H1255" i="4" s="1"/>
  <c r="F558" i="4"/>
  <c r="H558" i="4" s="1"/>
  <c r="F578" i="4"/>
  <c r="H578" i="4" s="1"/>
  <c r="F64" i="4"/>
  <c r="H64" i="4" s="1"/>
  <c r="H63" i="4" s="1"/>
  <c r="F9" i="2" s="1"/>
  <c r="L9" i="2" s="1"/>
  <c r="F659" i="4"/>
  <c r="H659" i="4" s="1"/>
  <c r="F117" i="4"/>
  <c r="H117" i="4" s="1"/>
  <c r="F540" i="4"/>
  <c r="H540" i="4" s="1"/>
  <c r="F740" i="4"/>
  <c r="H740" i="4" s="1"/>
  <c r="F521" i="4"/>
  <c r="H521" i="4" s="1"/>
  <c r="F426" i="4"/>
  <c r="H426" i="4" s="1"/>
  <c r="F48" i="4"/>
  <c r="H48" i="4" s="1"/>
  <c r="F98" i="4"/>
  <c r="H98" i="4" s="1"/>
  <c r="F231" i="4"/>
  <c r="H231" i="4" s="1"/>
  <c r="F388" i="4"/>
  <c r="H388" i="4" s="1"/>
  <c r="F989" i="4"/>
  <c r="H989" i="4" s="1"/>
  <c r="F161" i="4"/>
  <c r="H161" i="4" s="1"/>
  <c r="F616" i="4"/>
  <c r="H616" i="4" s="1"/>
  <c r="F1315" i="4"/>
  <c r="H1315" i="4" s="1"/>
  <c r="F1314" i="4"/>
  <c r="H1314" i="4" s="1"/>
  <c r="F716" i="4"/>
  <c r="H716" i="4" s="1"/>
  <c r="K73" i="2"/>
  <c r="K79" i="2"/>
  <c r="K85" i="2"/>
  <c r="K74" i="2"/>
  <c r="K86" i="2"/>
  <c r="K13" i="2"/>
  <c r="K12" i="2"/>
  <c r="K110" i="2"/>
  <c r="H280" i="4"/>
  <c r="E25" i="2" s="1"/>
  <c r="K25" i="2" s="1"/>
  <c r="F1230" i="4"/>
  <c r="H1230" i="4" s="1"/>
  <c r="F1231" i="4"/>
  <c r="H1231" i="4" s="1"/>
  <c r="E27" i="2"/>
  <c r="K27" i="2" s="1"/>
  <c r="E28" i="2"/>
  <c r="K28" i="2" s="1"/>
  <c r="H647" i="4"/>
  <c r="E53" i="2" s="1"/>
  <c r="K53" i="2" s="1"/>
  <c r="K6" i="2"/>
  <c r="H1423" i="4"/>
  <c r="E107" i="2" s="1"/>
  <c r="K107" i="2" s="1"/>
  <c r="H628" i="4"/>
  <c r="E50" i="2" s="1"/>
  <c r="K50" i="2" s="1"/>
  <c r="H609" i="4"/>
  <c r="E49" i="2" s="1"/>
  <c r="K49" i="2" s="1"/>
  <c r="H590" i="4"/>
  <c r="E48" i="2" s="1"/>
  <c r="K48" i="2" s="1"/>
  <c r="H476" i="4"/>
  <c r="H533" i="4"/>
  <c r="E43" i="2" s="1"/>
  <c r="K43" i="2" s="1"/>
  <c r="E97" i="2"/>
  <c r="K97" i="2" s="1"/>
  <c r="H1287" i="4"/>
  <c r="E96" i="2" s="1"/>
  <c r="K96" i="2" s="1"/>
  <c r="H495" i="4"/>
  <c r="E41" i="2" s="1"/>
  <c r="K41" i="2" s="1"/>
  <c r="H419" i="4"/>
  <c r="E35" i="2" s="1"/>
  <c r="K35" i="2" s="1"/>
  <c r="H199" i="4"/>
  <c r="H197" i="4" s="1"/>
  <c r="H222" i="4"/>
  <c r="H220" i="4" s="1"/>
  <c r="E21" i="2" s="1"/>
  <c r="K21" i="2" s="1"/>
  <c r="H245" i="4"/>
  <c r="H438" i="4"/>
  <c r="E36" i="2" s="1"/>
  <c r="K36" i="2" s="1"/>
  <c r="E45" i="2"/>
  <c r="K45" i="2" s="1"/>
  <c r="F131" i="4"/>
  <c r="H131" i="4" s="1"/>
  <c r="H129" i="4" s="1"/>
  <c r="E17" i="2" s="1"/>
  <c r="K17" i="2" s="1"/>
  <c r="F152" i="4"/>
  <c r="H152" i="4" s="1"/>
  <c r="H150" i="4" s="1"/>
  <c r="E18" i="2" s="1"/>
  <c r="K18" i="2" s="1"/>
  <c r="H457" i="4"/>
  <c r="H1267" i="4"/>
  <c r="E93" i="2" s="1"/>
  <c r="K93" i="2" s="1"/>
  <c r="F175" i="4"/>
  <c r="H175" i="4" s="1"/>
  <c r="F557" i="4"/>
  <c r="H557" i="4" s="1"/>
  <c r="F482" i="4"/>
  <c r="H482" i="4" s="1"/>
  <c r="F1294" i="4"/>
  <c r="H1294" i="4" s="1"/>
  <c r="F577" i="4"/>
  <c r="H577" i="4" s="1"/>
  <c r="F463" i="4"/>
  <c r="H463" i="4" s="1"/>
  <c r="F1254" i="4"/>
  <c r="H1254" i="4" s="1"/>
  <c r="F1274" i="4"/>
  <c r="H1274" i="4" s="1"/>
  <c r="H400" i="4"/>
  <c r="E34" i="2" s="1"/>
  <c r="K34" i="2" s="1"/>
  <c r="H1243" i="4"/>
  <c r="H729" i="4"/>
  <c r="E62" i="2" s="1"/>
  <c r="K62" i="2" s="1"/>
  <c r="H1102" i="4"/>
  <c r="E82" i="2" s="1"/>
  <c r="K82" i="2" s="1"/>
  <c r="H309" i="4"/>
  <c r="E26" i="2" s="1"/>
  <c r="K26" i="2" s="1"/>
  <c r="H1048" i="4"/>
  <c r="E78" i="2" s="1"/>
  <c r="K78" i="2" s="1"/>
  <c r="H1383" i="4"/>
  <c r="E105" i="2" s="1"/>
  <c r="K105" i="2" s="1"/>
  <c r="H381" i="4"/>
  <c r="E31" i="2" s="1"/>
  <c r="K31" i="2" s="1"/>
  <c r="H110" i="4"/>
  <c r="E16" i="2" s="1"/>
  <c r="K16" i="2" s="1"/>
  <c r="H1343" i="4"/>
  <c r="E103" i="2" s="1"/>
  <c r="K103" i="2" s="1"/>
  <c r="H1216" i="4"/>
  <c r="E89" i="2" s="1"/>
  <c r="K89" i="2" s="1"/>
  <c r="H671" i="4"/>
  <c r="E56" i="2" s="1"/>
  <c r="K56" i="2" s="1"/>
  <c r="F1429" i="4"/>
  <c r="H1429" i="4" s="1"/>
  <c r="F1410" i="4"/>
  <c r="H1410" i="4" s="1"/>
  <c r="F1370" i="4"/>
  <c r="H1370" i="4" s="1"/>
  <c r="F1011" i="4"/>
  <c r="H1011" i="4" s="1"/>
  <c r="F1168" i="4"/>
  <c r="H1168" i="4" s="1"/>
  <c r="F1149" i="4"/>
  <c r="H1149" i="4" s="1"/>
  <c r="F1186" i="4"/>
  <c r="H1186" i="4" s="1"/>
  <c r="F1129" i="4"/>
  <c r="H1129" i="4" s="1"/>
  <c r="F924" i="4"/>
  <c r="H924" i="4" s="1"/>
  <c r="F1390" i="4"/>
  <c r="H1390" i="4" s="1"/>
  <c r="F1035" i="4"/>
  <c r="H1035" i="4" s="1"/>
  <c r="F988" i="4"/>
  <c r="H988" i="4" s="1"/>
  <c r="F944" i="4"/>
  <c r="H944" i="4" s="1"/>
  <c r="F739" i="4"/>
  <c r="H739" i="4" s="1"/>
  <c r="F1202" i="4"/>
  <c r="H1202" i="4" s="1"/>
  <c r="F1089" i="4"/>
  <c r="H1089" i="4" s="1"/>
  <c r="F768" i="4"/>
  <c r="H768" i="4" s="1"/>
  <c r="F695" i="4"/>
  <c r="H695" i="4" s="1"/>
  <c r="F658" i="4"/>
  <c r="H658" i="4" s="1"/>
  <c r="F387" i="4"/>
  <c r="H387" i="4" s="1"/>
  <c r="F1067" i="4"/>
  <c r="H1067" i="4" s="1"/>
  <c r="F884" i="4"/>
  <c r="H884" i="4" s="1"/>
  <c r="F866" i="4"/>
  <c r="H866" i="4" s="1"/>
  <c r="F1350" i="4"/>
  <c r="H1350" i="4" s="1"/>
  <c r="F792" i="4"/>
  <c r="H792" i="4" s="1"/>
  <c r="F596" i="4"/>
  <c r="H596" i="4" s="1"/>
  <c r="H595" i="4" s="1"/>
  <c r="F48" i="2" s="1"/>
  <c r="L48" i="2" s="1"/>
  <c r="F406" i="4"/>
  <c r="H406" i="4" s="1"/>
  <c r="F847" i="4"/>
  <c r="H847" i="4" s="1"/>
  <c r="F230" i="4"/>
  <c r="H230" i="4" s="1"/>
  <c r="F97" i="4"/>
  <c r="H97" i="4" s="1"/>
  <c r="F634" i="4"/>
  <c r="H634" i="4" s="1"/>
  <c r="F539" i="4"/>
  <c r="H539" i="4" s="1"/>
  <c r="F501" i="4"/>
  <c r="H501" i="4" s="1"/>
  <c r="F425" i="4"/>
  <c r="H425" i="4" s="1"/>
  <c r="F816" i="4"/>
  <c r="H816" i="4" s="1"/>
  <c r="F615" i="4"/>
  <c r="H615" i="4" s="1"/>
  <c r="F116" i="4"/>
  <c r="H116" i="4" s="1"/>
  <c r="F47" i="4"/>
  <c r="H47" i="4" s="1"/>
  <c r="F30" i="4"/>
  <c r="H30" i="4" s="1"/>
  <c r="F13" i="4"/>
  <c r="H13" i="4" s="1"/>
  <c r="F207" i="4"/>
  <c r="H207" i="4" s="1"/>
  <c r="F184" i="4"/>
  <c r="H184" i="4" s="1"/>
  <c r="F137" i="4"/>
  <c r="H137" i="4" s="1"/>
  <c r="F444" i="4"/>
  <c r="H444" i="4" s="1"/>
  <c r="F160" i="4"/>
  <c r="H160" i="4" s="1"/>
  <c r="F520" i="4"/>
  <c r="H520" i="4" s="1"/>
  <c r="F80" i="4"/>
  <c r="H80" i="4" s="1"/>
  <c r="E66" i="2"/>
  <c r="K66" i="2" s="1"/>
  <c r="E83" i="2"/>
  <c r="K83" i="2" s="1"/>
  <c r="E65" i="2"/>
  <c r="K65" i="2" s="1"/>
  <c r="E75" i="2"/>
  <c r="K75" i="2" s="1"/>
  <c r="E84" i="2"/>
  <c r="K84" i="2" s="1"/>
  <c r="E71" i="2"/>
  <c r="K71" i="2" s="1"/>
  <c r="H1403" i="4"/>
  <c r="E67" i="2"/>
  <c r="K67" i="2" s="1"/>
  <c r="E64" i="2"/>
  <c r="K64" i="2" s="1"/>
  <c r="E68" i="2"/>
  <c r="K68" i="2" s="1"/>
  <c r="H1363" i="4"/>
  <c r="H183" i="4" l="1"/>
  <c r="F19" i="2" s="1"/>
  <c r="L19" i="2" s="1"/>
  <c r="H500" i="4"/>
  <c r="F41" i="2" s="1"/>
  <c r="L41" i="2" s="1"/>
  <c r="H1334" i="4"/>
  <c r="H1066" i="4"/>
  <c r="H1071" i="4" s="1"/>
  <c r="H846" i="4"/>
  <c r="F66" i="2" s="1"/>
  <c r="L66" i="2" s="1"/>
  <c r="H1201" i="4"/>
  <c r="F86" i="2" s="1"/>
  <c r="L86" i="2" s="1"/>
  <c r="H1185" i="4"/>
  <c r="H1190" i="4" s="1"/>
  <c r="H481" i="4"/>
  <c r="F38" i="2" s="1"/>
  <c r="L38" i="2" s="1"/>
  <c r="H462" i="4"/>
  <c r="F37" i="2" s="1"/>
  <c r="L37" i="2" s="1"/>
  <c r="H136" i="4"/>
  <c r="F17" i="2" s="1"/>
  <c r="L17" i="2" s="1"/>
  <c r="H767" i="4"/>
  <c r="F63" i="2" s="1"/>
  <c r="L63" i="2" s="1"/>
  <c r="H405" i="4"/>
  <c r="F34" i="2" s="1"/>
  <c r="L34" i="2" s="1"/>
  <c r="H12" i="4"/>
  <c r="F6" i="2" s="1"/>
  <c r="L6" i="2" s="1"/>
  <c r="H1010" i="4"/>
  <c r="F74" i="2" s="1"/>
  <c r="L74" i="2" s="1"/>
  <c r="H29" i="4"/>
  <c r="F7" i="2" s="1"/>
  <c r="L7" i="2" s="1"/>
  <c r="H46" i="4"/>
  <c r="H51" i="4" s="1"/>
  <c r="H1409" i="4"/>
  <c r="F106" i="2" s="1"/>
  <c r="L106" i="2" s="1"/>
  <c r="H943" i="4"/>
  <c r="F72" i="2" s="1"/>
  <c r="L72" i="2" s="1"/>
  <c r="H1428" i="4"/>
  <c r="F107" i="2" s="1"/>
  <c r="L107" i="2" s="1"/>
  <c r="H67" i="4"/>
  <c r="H987" i="4"/>
  <c r="F73" i="2" s="1"/>
  <c r="L73" i="2" s="1"/>
  <c r="G100" i="2"/>
  <c r="H100" i="2" s="1"/>
  <c r="H101" i="2" s="1"/>
  <c r="H99" i="2" s="1"/>
  <c r="D22" i="1" s="1"/>
  <c r="H79" i="4"/>
  <c r="F12" i="2" s="1"/>
  <c r="L12" i="2" s="1"/>
  <c r="H1034" i="4"/>
  <c r="F75" i="2" s="1"/>
  <c r="L75" i="2" s="1"/>
  <c r="H1273" i="4"/>
  <c r="F93" i="2" s="1"/>
  <c r="L93" i="2" s="1"/>
  <c r="L110" i="2"/>
  <c r="H295" i="4"/>
  <c r="F25" i="2" s="1"/>
  <c r="L25" i="2" s="1"/>
  <c r="H791" i="4"/>
  <c r="F64" i="2" s="1"/>
  <c r="L64" i="2" s="1"/>
  <c r="H865" i="4"/>
  <c r="F67" i="2" s="1"/>
  <c r="L67" i="2" s="1"/>
  <c r="H159" i="4"/>
  <c r="F18" i="2" s="1"/>
  <c r="L18" i="2" s="1"/>
  <c r="H923" i="4"/>
  <c r="F71" i="2" s="1"/>
  <c r="L71" i="2" s="1"/>
  <c r="H1449" i="4"/>
  <c r="H538" i="4"/>
  <c r="F43" i="2" s="1"/>
  <c r="L43" i="2" s="1"/>
  <c r="H576" i="4"/>
  <c r="F45" i="2" s="1"/>
  <c r="L45" i="2" s="1"/>
  <c r="H115" i="4"/>
  <c r="F16" i="2" s="1"/>
  <c r="L16" i="2" s="1"/>
  <c r="H1148" i="4"/>
  <c r="F83" i="2" s="1"/>
  <c r="L83" i="2" s="1"/>
  <c r="H815" i="4"/>
  <c r="F65" i="2" s="1"/>
  <c r="L65" i="2" s="1"/>
  <c r="H633" i="4"/>
  <c r="F50" i="2" s="1"/>
  <c r="L50" i="2" s="1"/>
  <c r="H694" i="4"/>
  <c r="F56" i="2" s="1"/>
  <c r="L56" i="2" s="1"/>
  <c r="H206" i="4"/>
  <c r="F20" i="2" s="1"/>
  <c r="L20" i="2" s="1"/>
  <c r="H229" i="4"/>
  <c r="F21" i="2" s="1"/>
  <c r="L21" i="2" s="1"/>
  <c r="H1167" i="4"/>
  <c r="F84" i="2" s="1"/>
  <c r="L84" i="2" s="1"/>
  <c r="H556" i="4"/>
  <c r="F44" i="2" s="1"/>
  <c r="L44" i="2" s="1"/>
  <c r="H715" i="4"/>
  <c r="H720" i="4" s="1"/>
  <c r="H1313" i="4"/>
  <c r="F97" i="2" s="1"/>
  <c r="L97" i="2" s="1"/>
  <c r="H519" i="4"/>
  <c r="F42" i="2" s="1"/>
  <c r="L42" i="2" s="1"/>
  <c r="H614" i="4"/>
  <c r="F49" i="2" s="1"/>
  <c r="L49" i="2" s="1"/>
  <c r="H1253" i="4"/>
  <c r="H1258" i="4" s="1"/>
  <c r="H657" i="4"/>
  <c r="F53" i="2" s="1"/>
  <c r="L53" i="2" s="1"/>
  <c r="H424" i="4"/>
  <c r="H429" i="4" s="1"/>
  <c r="H96" i="4"/>
  <c r="H101" i="4" s="1"/>
  <c r="H883" i="4"/>
  <c r="F68" i="2" s="1"/>
  <c r="L68" i="2" s="1"/>
  <c r="H386" i="4"/>
  <c r="F31" i="2" s="1"/>
  <c r="L31" i="2" s="1"/>
  <c r="H1088" i="4"/>
  <c r="H1093" i="4" s="1"/>
  <c r="H738" i="4"/>
  <c r="F62" i="2" s="1"/>
  <c r="L62" i="2" s="1"/>
  <c r="H1389" i="4"/>
  <c r="F105" i="2" s="1"/>
  <c r="L105" i="2" s="1"/>
  <c r="H1128" i="4"/>
  <c r="F82" i="2" s="1"/>
  <c r="L82" i="2" s="1"/>
  <c r="G9" i="2"/>
  <c r="H9" i="2" s="1"/>
  <c r="H173" i="4"/>
  <c r="E19" i="2" s="1"/>
  <c r="H266" i="4"/>
  <c r="F24" i="2" s="1"/>
  <c r="L24" i="2" s="1"/>
  <c r="H367" i="4"/>
  <c r="F28" i="2" s="1"/>
  <c r="H321" i="4"/>
  <c r="H326" i="4" s="1"/>
  <c r="H343" i="4"/>
  <c r="H243" i="4"/>
  <c r="E24" i="2" s="1"/>
  <c r="K24" i="2" s="1"/>
  <c r="H1293" i="4"/>
  <c r="F96" i="2" s="1"/>
  <c r="L96" i="2" s="1"/>
  <c r="E37" i="2"/>
  <c r="K37" i="2" s="1"/>
  <c r="E38" i="2"/>
  <c r="K38" i="2" s="1"/>
  <c r="H1349" i="4"/>
  <c r="F103" i="2" s="1"/>
  <c r="L103" i="2" s="1"/>
  <c r="H1369" i="4"/>
  <c r="F104" i="2" s="1"/>
  <c r="L104" i="2" s="1"/>
  <c r="H1229" i="4"/>
  <c r="F89" i="2" s="1"/>
  <c r="L89" i="2" s="1"/>
  <c r="F90" i="2"/>
  <c r="L90" i="2" s="1"/>
  <c r="G48" i="2"/>
  <c r="H48" i="2" s="1"/>
  <c r="H600" i="4"/>
  <c r="E20" i="2"/>
  <c r="K20" i="2" s="1"/>
  <c r="H443" i="4"/>
  <c r="H109" i="2"/>
  <c r="D24" i="1" s="1"/>
  <c r="E106" i="2"/>
  <c r="K106" i="2" s="1"/>
  <c r="E104" i="2"/>
  <c r="K104" i="2" s="1"/>
  <c r="H486" i="4" l="1"/>
  <c r="H1206" i="4"/>
  <c r="G66" i="2"/>
  <c r="H66" i="2" s="1"/>
  <c r="H505" i="4"/>
  <c r="F78" i="2"/>
  <c r="L78" i="2" s="1"/>
  <c r="H467" i="4"/>
  <c r="G64" i="2"/>
  <c r="H64" i="2" s="1"/>
  <c r="F13" i="2"/>
  <c r="L13" i="2" s="1"/>
  <c r="H524" i="4"/>
  <c r="H851" i="4"/>
  <c r="H141" i="4"/>
  <c r="G17" i="2"/>
  <c r="H17" i="2" s="1"/>
  <c r="G97" i="2"/>
  <c r="H97" i="2" s="1"/>
  <c r="H772" i="4"/>
  <c r="F59" i="2"/>
  <c r="L59" i="2" s="1"/>
  <c r="H1318" i="4"/>
  <c r="G53" i="2"/>
  <c r="H53" i="2" s="1"/>
  <c r="H54" i="2" s="1"/>
  <c r="H234" i="4"/>
  <c r="G93" i="2"/>
  <c r="H93" i="2" s="1"/>
  <c r="H94" i="2" s="1"/>
  <c r="H92" i="2" s="1"/>
  <c r="D20" i="1" s="1"/>
  <c r="G67" i="2"/>
  <c r="H67" i="2" s="1"/>
  <c r="H561" i="4"/>
  <c r="H1414" i="4"/>
  <c r="F8" i="2"/>
  <c r="L8" i="2" s="1"/>
  <c r="F85" i="2"/>
  <c r="L85" i="2" s="1"/>
  <c r="H211" i="4"/>
  <c r="H796" i="4"/>
  <c r="H164" i="4"/>
  <c r="H1433" i="4"/>
  <c r="H1133" i="4"/>
  <c r="H120" i="4"/>
  <c r="G107" i="2"/>
  <c r="H107" i="2" s="1"/>
  <c r="H84" i="4"/>
  <c r="H743" i="4"/>
  <c r="H928" i="4"/>
  <c r="G62" i="2"/>
  <c r="H62" i="2" s="1"/>
  <c r="G21" i="2"/>
  <c r="H21" i="2" s="1"/>
  <c r="F35" i="2"/>
  <c r="L35" i="2" s="1"/>
  <c r="H34" i="4"/>
  <c r="G56" i="2"/>
  <c r="H56" i="2" s="1"/>
  <c r="H57" i="2" s="1"/>
  <c r="H1153" i="4"/>
  <c r="H699" i="4"/>
  <c r="G75" i="2"/>
  <c r="H75" i="2" s="1"/>
  <c r="H17" i="4"/>
  <c r="H1015" i="4"/>
  <c r="H410" i="4"/>
  <c r="H543" i="4"/>
  <c r="H992" i="4"/>
  <c r="H1278" i="4"/>
  <c r="H1039" i="4"/>
  <c r="G84" i="2"/>
  <c r="H84" i="2" s="1"/>
  <c r="H300" i="4"/>
  <c r="G18" i="2"/>
  <c r="H18" i="2" s="1"/>
  <c r="H1172" i="4"/>
  <c r="H870" i="4"/>
  <c r="G25" i="2"/>
  <c r="H25" i="2" s="1"/>
  <c r="H638" i="4"/>
  <c r="G71" i="2"/>
  <c r="H71" i="2" s="1"/>
  <c r="G65" i="2"/>
  <c r="H65" i="2" s="1"/>
  <c r="H820" i="4"/>
  <c r="H662" i="4"/>
  <c r="G83" i="2"/>
  <c r="H83" i="2" s="1"/>
  <c r="H619" i="4"/>
  <c r="G50" i="2"/>
  <c r="H50" i="2" s="1"/>
  <c r="G45" i="2"/>
  <c r="H45" i="2" s="1"/>
  <c r="H581" i="4"/>
  <c r="H888" i="4"/>
  <c r="H372" i="4"/>
  <c r="H391" i="4"/>
  <c r="F79" i="2"/>
  <c r="L79" i="2" s="1"/>
  <c r="H188" i="4"/>
  <c r="H1394" i="4"/>
  <c r="G68" i="2"/>
  <c r="H68" i="2" s="1"/>
  <c r="G105" i="2"/>
  <c r="H105" i="2" s="1"/>
  <c r="F26" i="2"/>
  <c r="L26" i="2" s="1"/>
  <c r="G28" i="2"/>
  <c r="H28" i="2" s="1"/>
  <c r="L28" i="2"/>
  <c r="K19" i="2"/>
  <c r="G19" i="2"/>
  <c r="H19" i="2" s="1"/>
  <c r="F27" i="2"/>
  <c r="H348" i="4"/>
  <c r="H271" i="4"/>
  <c r="G24" i="2"/>
  <c r="H24" i="2" s="1"/>
  <c r="H1298" i="4"/>
  <c r="G96" i="2"/>
  <c r="H96" i="2" s="1"/>
  <c r="G44" i="2"/>
  <c r="H44" i="2" s="1"/>
  <c r="G49" i="2"/>
  <c r="H49" i="2" s="1"/>
  <c r="G103" i="2"/>
  <c r="H103" i="2" s="1"/>
  <c r="G82" i="2"/>
  <c r="H82" i="2" s="1"/>
  <c r="G90" i="2"/>
  <c r="H90" i="2" s="1"/>
  <c r="G42" i="2"/>
  <c r="H42" i="2" s="1"/>
  <c r="G43" i="2"/>
  <c r="H43" i="2" s="1"/>
  <c r="G73" i="2"/>
  <c r="H73" i="2" s="1"/>
  <c r="G31" i="2"/>
  <c r="H31" i="2" s="1"/>
  <c r="G34" i="2"/>
  <c r="H34" i="2" s="1"/>
  <c r="G74" i="2"/>
  <c r="H74" i="2" s="1"/>
  <c r="G41" i="2"/>
  <c r="H41" i="2" s="1"/>
  <c r="G63" i="2"/>
  <c r="H63" i="2" s="1"/>
  <c r="G16" i="2"/>
  <c r="H16" i="2" s="1"/>
  <c r="G12" i="2"/>
  <c r="H12" i="2" s="1"/>
  <c r="G86" i="2"/>
  <c r="H86" i="2" s="1"/>
  <c r="G89" i="2"/>
  <c r="H89" i="2" s="1"/>
  <c r="G7" i="2"/>
  <c r="H7" i="2" s="1"/>
  <c r="G106" i="2"/>
  <c r="H106" i="2" s="1"/>
  <c r="G20" i="2"/>
  <c r="H20" i="2" s="1"/>
  <c r="G38" i="2"/>
  <c r="H38" i="2" s="1"/>
  <c r="G37" i="2"/>
  <c r="H37" i="2" s="1"/>
  <c r="H1354" i="4"/>
  <c r="G104" i="2"/>
  <c r="H104" i="2" s="1"/>
  <c r="H1374" i="4"/>
  <c r="H1234" i="4"/>
  <c r="G6" i="2"/>
  <c r="H6" i="2" s="1"/>
  <c r="F36" i="2"/>
  <c r="L36" i="2" s="1"/>
  <c r="H448" i="4"/>
  <c r="H98" i="2" l="1"/>
  <c r="H95" i="2" s="1"/>
  <c r="D21" i="1" s="1"/>
  <c r="G78" i="2"/>
  <c r="H78" i="2" s="1"/>
  <c r="G13" i="2"/>
  <c r="H13" i="2" s="1"/>
  <c r="H14" i="2" s="1"/>
  <c r="H11" i="2" s="1"/>
  <c r="D5" i="1" s="1"/>
  <c r="G85" i="2"/>
  <c r="H85" i="2" s="1"/>
  <c r="H87" i="2" s="1"/>
  <c r="H81" i="2" s="1"/>
  <c r="D18" i="1" s="1"/>
  <c r="G59" i="2"/>
  <c r="H59" i="2" s="1"/>
  <c r="H60" i="2" s="1"/>
  <c r="H58" i="2" s="1"/>
  <c r="D14" i="1" s="1"/>
  <c r="G8" i="2"/>
  <c r="H8" i="2" s="1"/>
  <c r="H10" i="2" s="1"/>
  <c r="H51" i="2"/>
  <c r="H47" i="2" s="1"/>
  <c r="D11" i="1" s="1"/>
  <c r="G35" i="2"/>
  <c r="H35" i="2" s="1"/>
  <c r="G26" i="2"/>
  <c r="H26" i="2" s="1"/>
  <c r="H69" i="2"/>
  <c r="H61" i="2" s="1"/>
  <c r="D15" i="1" s="1"/>
  <c r="G79" i="2"/>
  <c r="H79" i="2" s="1"/>
  <c r="G27" i="2"/>
  <c r="H27" i="2" s="1"/>
  <c r="L27" i="2"/>
  <c r="L114" i="2" s="1"/>
  <c r="H22" i="2"/>
  <c r="H91" i="2"/>
  <c r="H88" i="2" s="1"/>
  <c r="D19" i="1" s="1"/>
  <c r="H32" i="2"/>
  <c r="H30" i="2" s="1"/>
  <c r="D8" i="1" s="1"/>
  <c r="H46" i="2"/>
  <c r="H40" i="2" s="1"/>
  <c r="D10" i="1" s="1"/>
  <c r="G36" i="2"/>
  <c r="H36" i="2" s="1"/>
  <c r="H108" i="2"/>
  <c r="H102" i="2" s="1"/>
  <c r="D23" i="1" s="1"/>
  <c r="H55" i="2"/>
  <c r="D13" i="1" s="1"/>
  <c r="H52" i="2"/>
  <c r="D12" i="1" s="1"/>
  <c r="H39" i="2" l="1"/>
  <c r="H33" i="2" s="1"/>
  <c r="D9" i="1" s="1"/>
  <c r="H80" i="2"/>
  <c r="H77" i="2" s="1"/>
  <c r="D17" i="1" s="1"/>
  <c r="H29" i="2"/>
  <c r="H23" i="2" s="1"/>
  <c r="D7" i="1" s="1"/>
  <c r="H15" i="2"/>
  <c r="D6" i="1" s="1"/>
  <c r="L116" i="2"/>
  <c r="L115" i="2"/>
  <c r="H5" i="2"/>
  <c r="D4" i="1" s="1"/>
  <c r="H948" i="4"/>
  <c r="E72" i="2"/>
  <c r="K72" i="2" l="1"/>
  <c r="K114" i="2" s="1"/>
  <c r="K116" i="2" s="1"/>
  <c r="L117" i="2"/>
  <c r="G72" i="2"/>
  <c r="H72" i="2" s="1"/>
  <c r="K115" i="2" l="1"/>
  <c r="K117" i="2" s="1"/>
  <c r="H76" i="2"/>
  <c r="H114" i="2" s="1"/>
  <c r="I59" i="2" l="1"/>
  <c r="I60" i="2"/>
  <c r="I58" i="2" s="1"/>
  <c r="E14" i="1" s="1"/>
  <c r="H70" i="2"/>
  <c r="D16" i="1" s="1"/>
  <c r="I25" i="2"/>
  <c r="E26" i="1" l="1"/>
  <c r="I27" i="2"/>
  <c r="I28" i="2"/>
  <c r="I100" i="2"/>
  <c r="I34" i="2"/>
  <c r="I96" i="2"/>
  <c r="I62" i="2"/>
  <c r="I57" i="2"/>
  <c r="I55" i="2" s="1"/>
  <c r="E13" i="1" s="1"/>
  <c r="I82" i="2"/>
  <c r="I110" i="2"/>
  <c r="H116" i="2"/>
  <c r="I24" i="2"/>
  <c r="I41" i="2"/>
  <c r="H115" i="2"/>
  <c r="I71" i="2"/>
  <c r="I12" i="2"/>
  <c r="I111" i="2"/>
  <c r="I109" i="2" s="1"/>
  <c r="E24" i="1" s="1"/>
  <c r="I86" i="2"/>
  <c r="I13" i="2"/>
  <c r="I9" i="2"/>
  <c r="I101" i="2"/>
  <c r="I99" i="2" s="1"/>
  <c r="E22" i="1" s="1"/>
  <c r="I97" i="2"/>
  <c r="I18" i="2"/>
  <c r="I67" i="2"/>
  <c r="I43" i="2"/>
  <c r="I7" i="2"/>
  <c r="I84" i="2"/>
  <c r="I19" i="2"/>
  <c r="I107" i="2"/>
  <c r="I94" i="2"/>
  <c r="I92" i="2" s="1"/>
  <c r="E20" i="1" s="1"/>
  <c r="I21" i="2"/>
  <c r="I53" i="2"/>
  <c r="I16" i="2"/>
  <c r="I31" i="2"/>
  <c r="I8" i="2"/>
  <c r="I50" i="2"/>
  <c r="I64" i="2"/>
  <c r="I68" i="2"/>
  <c r="I83" i="2"/>
  <c r="I44" i="2"/>
  <c r="I75" i="2"/>
  <c r="I74" i="2"/>
  <c r="I85" i="2"/>
  <c r="I66" i="2"/>
  <c r="I26" i="2"/>
  <c r="I65" i="2"/>
  <c r="I105" i="2"/>
  <c r="I98" i="2"/>
  <c r="I95" i="2" s="1"/>
  <c r="E21" i="1" s="1"/>
  <c r="I17" i="2"/>
  <c r="I79" i="2"/>
  <c r="I42" i="2"/>
  <c r="I49" i="2"/>
  <c r="I63" i="2"/>
  <c r="I35" i="2"/>
  <c r="I73" i="2"/>
  <c r="I90" i="2"/>
  <c r="I45" i="2"/>
  <c r="I22" i="2"/>
  <c r="I15" i="2" s="1"/>
  <c r="E6" i="1" s="1"/>
  <c r="I51" i="2"/>
  <c r="I47" i="2" s="1"/>
  <c r="E11" i="1" s="1"/>
  <c r="I46" i="2"/>
  <c r="I40" i="2" s="1"/>
  <c r="E10" i="1" s="1"/>
  <c r="I38" i="2"/>
  <c r="I106" i="2"/>
  <c r="I29" i="2"/>
  <c r="I23" i="2" s="1"/>
  <c r="E7" i="1" s="1"/>
  <c r="L9" i="8" s="1"/>
  <c r="I69" i="2"/>
  <c r="I61" i="2" s="1"/>
  <c r="E15" i="1" s="1"/>
  <c r="I32" i="2"/>
  <c r="I30" i="2" s="1"/>
  <c r="E8" i="1" s="1"/>
  <c r="I54" i="2"/>
  <c r="I52" i="2" s="1"/>
  <c r="E12" i="1" s="1"/>
  <c r="L8" i="8" s="1"/>
  <c r="I104" i="2"/>
  <c r="I37" i="2"/>
  <c r="I20" i="2"/>
  <c r="I14" i="2"/>
  <c r="I11" i="2" s="1"/>
  <c r="E5" i="1" s="1"/>
  <c r="I36" i="2"/>
  <c r="I87" i="2"/>
  <c r="I81" i="2" s="1"/>
  <c r="E18" i="1" s="1"/>
  <c r="I80" i="2"/>
  <c r="I77" i="2" s="1"/>
  <c r="E17" i="1" s="1"/>
  <c r="I91" i="2"/>
  <c r="I88" i="2" s="1"/>
  <c r="E19" i="1" s="1"/>
  <c r="L7" i="8" s="1"/>
  <c r="I108" i="2"/>
  <c r="I102" i="2" s="1"/>
  <c r="E23" i="1" s="1"/>
  <c r="I39" i="2"/>
  <c r="I33" i="2" s="1"/>
  <c r="E9" i="1" s="1"/>
  <c r="I72" i="2"/>
  <c r="I93" i="2"/>
  <c r="I56" i="2"/>
  <c r="I48" i="2"/>
  <c r="I6" i="2"/>
  <c r="I89" i="2"/>
  <c r="I78" i="2"/>
  <c r="I103" i="2"/>
  <c r="I10" i="2"/>
  <c r="I5" i="2" s="1"/>
  <c r="E4" i="1" s="1"/>
  <c r="I76" i="2"/>
  <c r="I70" i="2" s="1"/>
  <c r="E16" i="1" s="1"/>
  <c r="E28" i="1" l="1"/>
  <c r="E27" i="1"/>
  <c r="L10" i="8"/>
  <c r="H117" i="2"/>
  <c r="I112" i="2"/>
  <c r="E29" i="1" l="1"/>
  <c r="E30" i="1" s="1"/>
  <c r="E31" i="1" s="1"/>
  <c r="H118" i="2"/>
  <c r="H119" i="2" s="1"/>
  <c r="G120" i="2" l="1"/>
  <c r="H121" i="2"/>
  <c r="E33" i="1"/>
  <c r="F32" i="1" s="1"/>
  <c r="D32" i="1" l="1"/>
  <c r="L118" i="2"/>
  <c r="L119" i="2" s="1"/>
  <c r="L120" i="2" s="1"/>
  <c r="L121" i="2" s="1"/>
  <c r="C10" i="8" s="1"/>
  <c r="K10" i="8" s="1"/>
  <c r="K118" i="2"/>
  <c r="K119" i="2" s="1"/>
  <c r="K120" i="2" s="1"/>
  <c r="K121" i="2" s="1"/>
  <c r="E35" i="1"/>
  <c r="M9" i="8" l="1"/>
  <c r="M8" i="8"/>
  <c r="M7" i="8"/>
  <c r="M121" i="2"/>
  <c r="C8" i="8"/>
  <c r="M10" i="8" l="1"/>
  <c r="C12" i="8"/>
  <c r="D10" i="8" s="1"/>
  <c r="D8" i="8" l="1"/>
  <c r="D12" i="8" l="1"/>
  <c r="E38" i="1" l="1"/>
  <c r="E40" i="1" s="1"/>
  <c r="E41" i="1" s="1"/>
</calcChain>
</file>

<file path=xl/sharedStrings.xml><?xml version="1.0" encoding="utf-8"?>
<sst xmlns="http://schemas.openxmlformats.org/spreadsheetml/2006/main" count="1959" uniqueCount="571">
  <si>
    <t>RESUMEN POR RUBRO</t>
  </si>
  <si>
    <t>Cod.</t>
  </si>
  <si>
    <t>Rubro</t>
  </si>
  <si>
    <t>Precio ($)</t>
  </si>
  <si>
    <t>%</t>
  </si>
  <si>
    <t>SUBTOTAL 1</t>
  </si>
  <si>
    <t>Gastos Generales</t>
  </si>
  <si>
    <t>Beneficios</t>
  </si>
  <si>
    <t>SUBTOTAL 2</t>
  </si>
  <si>
    <t>Proyecto y Direccion Tecnica</t>
  </si>
  <si>
    <t>SUBTOTAL 3</t>
  </si>
  <si>
    <t>IVA</t>
  </si>
  <si>
    <t>TOTAL</t>
  </si>
  <si>
    <t>COMPUTO Y PRESUPUESTO</t>
  </si>
  <si>
    <t>Cod</t>
  </si>
  <si>
    <t>Resumen</t>
  </si>
  <si>
    <t>Ud</t>
  </si>
  <si>
    <t xml:space="preserve">Cantidad </t>
  </si>
  <si>
    <t>Materiales</t>
  </si>
  <si>
    <t>Mano de Obra</t>
  </si>
  <si>
    <t>Precio $</t>
  </si>
  <si>
    <t>Importe $</t>
  </si>
  <si>
    <t>TRABAJOS PRELIMINARES</t>
  </si>
  <si>
    <t>1.1</t>
  </si>
  <si>
    <t>Replanteo</t>
  </si>
  <si>
    <t>m2</t>
  </si>
  <si>
    <t>1.2</t>
  </si>
  <si>
    <t>gl</t>
  </si>
  <si>
    <t>1.3</t>
  </si>
  <si>
    <t>Cartel de Obra</t>
  </si>
  <si>
    <t>1.4</t>
  </si>
  <si>
    <t>MOVIMIENTOS DE SUELO</t>
  </si>
  <si>
    <t>2.1</t>
  </si>
  <si>
    <t>m3</t>
  </si>
  <si>
    <t>2.2</t>
  </si>
  <si>
    <t>HORMIGON ARMADO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</si>
  <si>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</si>
  <si>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</si>
  <si>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</si>
  <si>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</si>
  <si>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</si>
  <si>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</si>
  <si>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</si>
  <si>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</si>
  <si>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</si>
  <si>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</si>
  <si>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5.1</t>
  </si>
  <si>
    <t>CONTRAPISOS</t>
  </si>
  <si>
    <t>6.1</t>
  </si>
  <si>
    <t>6.2</t>
  </si>
  <si>
    <t>Contrapiso sobre terreno natural de Hº simple e=10cm</t>
  </si>
  <si>
    <t>6.3</t>
  </si>
  <si>
    <t>6.4</t>
  </si>
  <si>
    <t>6.5</t>
  </si>
  <si>
    <t>PISOS, ZOCALOS Y ANTEPECHOS</t>
  </si>
  <si>
    <t>7.1</t>
  </si>
  <si>
    <t>7.2</t>
  </si>
  <si>
    <t xml:space="preserve">Piso porcelanato </t>
  </si>
  <si>
    <t>7.3</t>
  </si>
  <si>
    <t>m</t>
  </si>
  <si>
    <t>Zocalo porcelanato 10cm</t>
  </si>
  <si>
    <t>REVESTIMIENTOS</t>
  </si>
  <si>
    <t>8.1</t>
  </si>
  <si>
    <t>8.2</t>
  </si>
  <si>
    <t>8.3</t>
  </si>
  <si>
    <t>Guardacanto de aluminio</t>
  </si>
  <si>
    <t>MARMOLERIA Y GRANITO</t>
  </si>
  <si>
    <t>9.1</t>
  </si>
  <si>
    <t>Mesada de Granito Natural tipo Negro Brasil e=2cm</t>
  </si>
  <si>
    <t>Mesada de Granito Natural tipo Galala e=2cm</t>
  </si>
  <si>
    <t>Mesada de Granito Natural tipo Gris Mara e=2cm</t>
  </si>
  <si>
    <t>CIELORRASOS</t>
  </si>
  <si>
    <t>10.1</t>
  </si>
  <si>
    <t xml:space="preserve">Cielorraso suspendido de placas de yeso 9mm </t>
  </si>
  <si>
    <t>CARPINTERIA</t>
  </si>
  <si>
    <t>11.1</t>
  </si>
  <si>
    <t>INSTALACION ELECTRICA</t>
  </si>
  <si>
    <t>12.1</t>
  </si>
  <si>
    <t>Cajas y accesorios</t>
  </si>
  <si>
    <t>12.2</t>
  </si>
  <si>
    <t>Caños y accesorios</t>
  </si>
  <si>
    <t>12.3</t>
  </si>
  <si>
    <t>Llaves y tomacorrientes</t>
  </si>
  <si>
    <t>12.4</t>
  </si>
  <si>
    <t>Cableado</t>
  </si>
  <si>
    <t>12.5</t>
  </si>
  <si>
    <t>Tableros generales y seccionales, disyuntor, elementos de comando</t>
  </si>
  <si>
    <t>Puesta a tierra</t>
  </si>
  <si>
    <t>INSTALACION SANITARIA Y PLUVIALES</t>
  </si>
  <si>
    <t>13.1</t>
  </si>
  <si>
    <t>Base Sanitaria</t>
  </si>
  <si>
    <t>13.2</t>
  </si>
  <si>
    <t>Artefactos sanitarios y accesorios</t>
  </si>
  <si>
    <t>INSTALACION DE GAS</t>
  </si>
  <si>
    <t>14.1</t>
  </si>
  <si>
    <t>14.2</t>
  </si>
  <si>
    <t>Gabinete regulador, ventilacion y accesorios</t>
  </si>
  <si>
    <t>CALEFACCION</t>
  </si>
  <si>
    <t>15.1</t>
  </si>
  <si>
    <t>15.2</t>
  </si>
  <si>
    <t>Caldera</t>
  </si>
  <si>
    <t>Radiadores</t>
  </si>
  <si>
    <t>Accesorios varios</t>
  </si>
  <si>
    <t>Prueba y ajuste de instalacion y puesta a punto</t>
  </si>
  <si>
    <t>CUBIERTA DE TECHOS</t>
  </si>
  <si>
    <t>16.1</t>
  </si>
  <si>
    <t>ESPEJOS</t>
  </si>
  <si>
    <t>17.1</t>
  </si>
  <si>
    <t>Espejo cristal 4mm</t>
  </si>
  <si>
    <t>PINTURA</t>
  </si>
  <si>
    <t>18.1</t>
  </si>
  <si>
    <t>LIMPIEZA FINAL DE OBRA</t>
  </si>
  <si>
    <t>19.1</t>
  </si>
  <si>
    <t>Limpieza final de obra</t>
  </si>
  <si>
    <t>COMPUTO</t>
  </si>
  <si>
    <t>Nº</t>
  </si>
  <si>
    <t>DESCRIPCION DE ITEMS</t>
  </si>
  <si>
    <t>PARTES IGUALES</t>
  </si>
  <si>
    <t>DIMENSIONES</t>
  </si>
  <si>
    <t>CANTIDAD</t>
  </si>
  <si>
    <t>LARGO</t>
  </si>
  <si>
    <t>ANCHO</t>
  </si>
  <si>
    <t>ALTO</t>
  </si>
  <si>
    <t>UNIDAD</t>
  </si>
  <si>
    <t>PARCIAL</t>
  </si>
  <si>
    <t>ANALISIS DE PRECIOS UNITARIOS</t>
  </si>
  <si>
    <t>ITEM</t>
  </si>
  <si>
    <t>COSTO</t>
  </si>
  <si>
    <t>RENDIMIENTO</t>
  </si>
  <si>
    <t>UNITARIO</t>
  </si>
  <si>
    <t>POR UNIDAD</t>
  </si>
  <si>
    <t>A - MATERIALES + TRANSPORTE</t>
  </si>
  <si>
    <t xml:space="preserve">B - MANO DE OBRA </t>
  </si>
  <si>
    <t xml:space="preserve">Oficial </t>
  </si>
  <si>
    <t>Hora</t>
  </si>
  <si>
    <t>Ayudante</t>
  </si>
  <si>
    <t>COSTO - COSTO</t>
  </si>
  <si>
    <t xml:space="preserve">Ayudante </t>
  </si>
  <si>
    <t>u</t>
  </si>
  <si>
    <t>ø</t>
  </si>
  <si>
    <t>Peso/KG ML</t>
  </si>
  <si>
    <t>Precio/Barra</t>
  </si>
  <si>
    <t>Precio/ML</t>
  </si>
  <si>
    <t>Precio/Kg</t>
  </si>
  <si>
    <t>Precio Promedio x Kg</t>
  </si>
  <si>
    <t>ø6</t>
  </si>
  <si>
    <t>ø8</t>
  </si>
  <si>
    <t>ø10</t>
  </si>
  <si>
    <t>ø12</t>
  </si>
  <si>
    <t>ø16</t>
  </si>
  <si>
    <t>Categoria</t>
  </si>
  <si>
    <t>Valor Horario segun Convenio</t>
  </si>
  <si>
    <t>Contribuciones Patronales</t>
  </si>
  <si>
    <t>Costo laboral por Hora</t>
  </si>
  <si>
    <t>Valor Hora Basico</t>
  </si>
  <si>
    <t>Presentismo 20%</t>
  </si>
  <si>
    <t>Subtotal Valor Hora</t>
  </si>
  <si>
    <t>Cont. Patronales, ANSES y Obras Sociales</t>
  </si>
  <si>
    <t>Art.* Costo Estimado (Cada empresa tiene su contrato particular)</t>
  </si>
  <si>
    <t>Prop. Vestimenta</t>
  </si>
  <si>
    <t>SAC y VAC por hora</t>
  </si>
  <si>
    <t>Oficial Especializado</t>
  </si>
  <si>
    <t>Medio Oficial</t>
  </si>
  <si>
    <t>LISTA DE PRECIOS DE MATERIALES</t>
  </si>
  <si>
    <t>N°</t>
  </si>
  <si>
    <t>MATERIALES</t>
  </si>
  <si>
    <t>un</t>
  </si>
  <si>
    <t>$ SIN IVA</t>
  </si>
  <si>
    <t>$ CON IVA</t>
  </si>
  <si>
    <t>Materiales de replanteo</t>
  </si>
  <si>
    <t>Gl</t>
  </si>
  <si>
    <t>Construcción de obrador 16 m2</t>
  </si>
  <si>
    <t>Contenedores</t>
  </si>
  <si>
    <t>MATERIALES GRUESOS</t>
  </si>
  <si>
    <t>Cemento Portland</t>
  </si>
  <si>
    <t>kg</t>
  </si>
  <si>
    <t>Cal viva en terrones</t>
  </si>
  <si>
    <t xml:space="preserve">Hidrófugo </t>
  </si>
  <si>
    <t>l</t>
  </si>
  <si>
    <t>Aridos</t>
  </si>
  <si>
    <t xml:space="preserve">Arena Mediana Lavada </t>
  </si>
  <si>
    <t>Arena Gruesa</t>
  </si>
  <si>
    <t>Ripio Zarandeado 1/3</t>
  </si>
  <si>
    <t>Ripio Lavado 1/5</t>
  </si>
  <si>
    <t>Hierros</t>
  </si>
  <si>
    <t>Hierro Promedio</t>
  </si>
  <si>
    <t>Alambre Negro n°14</t>
  </si>
  <si>
    <t>Clavos P.P 2 1/2"</t>
  </si>
  <si>
    <t>Chapa trapezoidal prepintada C25</t>
  </si>
  <si>
    <t>Chapa lisa N° 25 prepintada</t>
  </si>
  <si>
    <t>Tornillo Autoperforante 2" con arandela de goma</t>
  </si>
  <si>
    <t>Electrodos 2,5mm</t>
  </si>
  <si>
    <t>Lana de Vidrio 50mm con aluminio</t>
  </si>
  <si>
    <t>Perfil C 100x50x15x2</t>
  </si>
  <si>
    <t>Maderas</t>
  </si>
  <si>
    <t>Tirante Pino 3"x3" s/cepillar</t>
  </si>
  <si>
    <t>Ceramicos y otros</t>
  </si>
  <si>
    <t>Ladrillo Ceramico Hueco 6T 8x18x30</t>
  </si>
  <si>
    <t>Ladrillo Ceramico Hueco 8T 12x18x30</t>
  </si>
  <si>
    <t>Ladrillo Ceramico  Hueco 9T 18x18x30</t>
  </si>
  <si>
    <t>Bovedilla Ceramica p/Viguetas 12,5x40x25 (Scac)</t>
  </si>
  <si>
    <t>Ladrillo Común</t>
  </si>
  <si>
    <t>Viguetas Pretensadas</t>
  </si>
  <si>
    <t>Plástico 200 micrones</t>
  </si>
  <si>
    <t>Poliestireno expandido 20mm</t>
  </si>
  <si>
    <t xml:space="preserve">Alquitran </t>
  </si>
  <si>
    <t xml:space="preserve">Cerámico esmaltado de alto tránsito </t>
  </si>
  <si>
    <t>Ceramico esmaltado</t>
  </si>
  <si>
    <t>Porcelanato</t>
  </si>
  <si>
    <t xml:space="preserve">Porcelanato Simil Madera </t>
  </si>
  <si>
    <t>Pegamento para Ceramico</t>
  </si>
  <si>
    <t>Pegamento para Ceramico impermeable</t>
  </si>
  <si>
    <t>Pegamento para Porcelanato</t>
  </si>
  <si>
    <t>Pastina para Ceramicos</t>
  </si>
  <si>
    <t>Pastina para Porcelanato</t>
  </si>
  <si>
    <t>Mesada de Granito Natural Tipo Galala e=2cm</t>
  </si>
  <si>
    <t>Mesada de Granito Natural Tipo Gris Mara e=2cm</t>
  </si>
  <si>
    <t>Montante 35mm</t>
  </si>
  <si>
    <t>Solera 35mm</t>
  </si>
  <si>
    <t>Tornillo T1</t>
  </si>
  <si>
    <t>Tornillo T2</t>
  </si>
  <si>
    <t>Taco Fisher 8mm c/tornillo</t>
  </si>
  <si>
    <t>Cinta tapajunta</t>
  </si>
  <si>
    <t>Masilla tapajunta</t>
  </si>
  <si>
    <t>Placa de yeso tipo Durlock 9,5mm</t>
  </si>
  <si>
    <t>Caja octogonal grande CH.20</t>
  </si>
  <si>
    <t>Un</t>
  </si>
  <si>
    <t>Caja octogonal chica CH.20</t>
  </si>
  <si>
    <t>Caja rectangular CH.20</t>
  </si>
  <si>
    <t>Cuadrada 10x10 CH.20</t>
  </si>
  <si>
    <t>Cuadrada 20x20 CH.20</t>
  </si>
  <si>
    <t>Tapa CD CH 10x10</t>
  </si>
  <si>
    <t>Tapa CD CH 20x20</t>
  </si>
  <si>
    <t xml:space="preserve">Tubo PVC AWADUCT 40 </t>
  </si>
  <si>
    <t>Caño PVC tipo tubelectric 20mm</t>
  </si>
  <si>
    <t>Caño PVC tipo tubelectric 22mm</t>
  </si>
  <si>
    <t>Caño PVC tipo tubelectric 25mm</t>
  </si>
  <si>
    <t>Curva PVC tipo tubelectric 20mm</t>
  </si>
  <si>
    <t>Curva PVC tipo tubelectric 22mm</t>
  </si>
  <si>
    <t>Curva PVC tipo tubelectric 25mm</t>
  </si>
  <si>
    <t>Conector PVC tipo tubelectric 20mm</t>
  </si>
  <si>
    <t>Conector PVC tipo tubelectric 22mm</t>
  </si>
  <si>
    <t>Conector PVC tipo tubelectric 25mm</t>
  </si>
  <si>
    <t>Union PVC tipo tubelectric 20mm</t>
  </si>
  <si>
    <t>Union PVC tipo tubelectric 22mm</t>
  </si>
  <si>
    <t>Union PVC tipo tubelectric 25mm</t>
  </si>
  <si>
    <t>Toma c/neutro 10A Jeluz Verona</t>
  </si>
  <si>
    <t>Toma doble c/neutro 10A Jeluz Verona</t>
  </si>
  <si>
    <t>Toma c/neutro 20A Jeluz Verona</t>
  </si>
  <si>
    <t>Llave 1 Punto</t>
  </si>
  <si>
    <t>Llave 2 Punto</t>
  </si>
  <si>
    <t>Toma telefono de embutir</t>
  </si>
  <si>
    <t>Toma tv embutir</t>
  </si>
  <si>
    <t>Llave 1 combinacion embutir</t>
  </si>
  <si>
    <t>Cable 1x1,5mm</t>
  </si>
  <si>
    <t>Cable 1x2,5mm</t>
  </si>
  <si>
    <t>Cable 1x4,0mm</t>
  </si>
  <si>
    <t>Cable 1x6,0mm</t>
  </si>
  <si>
    <t xml:space="preserve">Cable telefonico 2 pares </t>
  </si>
  <si>
    <t>Cable subterraneo 4x4mm</t>
  </si>
  <si>
    <t>Cable subterraneo 4x16mm + T</t>
  </si>
  <si>
    <t>Cable CU desnudo 1x16mm</t>
  </si>
  <si>
    <t>Llave TM. DIN 2x10A 4.5ka curva C</t>
  </si>
  <si>
    <t>Llave TM. DIN 2x16A 4.5ka curva C</t>
  </si>
  <si>
    <t>Llave TM. DIN 4x40A 4.5ka curva C</t>
  </si>
  <si>
    <t>Llave TM. DIN 4x25A 6ka curva D</t>
  </si>
  <si>
    <t>Llave TM. DIN 2x25A 6ka curva D</t>
  </si>
  <si>
    <t>Interruptor diferencial 4x25A</t>
  </si>
  <si>
    <t>Interruptor diferencial 4x40A</t>
  </si>
  <si>
    <t>Interruptor diferencial 4x63A</t>
  </si>
  <si>
    <t>Tablero policarbonato 36 llaves bipolar DIN</t>
  </si>
  <si>
    <t>Tablero policarbonato 24 llaves bipolar DIN</t>
  </si>
  <si>
    <t>Pilar de medicón H° pref. Con caño 2"</t>
  </si>
  <si>
    <t>Caja medidor policarbonato 380W</t>
  </si>
  <si>
    <t>Caja de inspeccion 25x25x10cm</t>
  </si>
  <si>
    <t>Bornera UKM 4mm</t>
  </si>
  <si>
    <t>Gel mejorador</t>
  </si>
  <si>
    <t>Jabalina 3/4" x 1,5m</t>
  </si>
  <si>
    <t>Portalámpara</t>
  </si>
  <si>
    <t>Florón</t>
  </si>
  <si>
    <t>Tubo PVC Awaduct 40 (4m)</t>
  </si>
  <si>
    <t>Tubo PVC Awaduct 50 (4m)</t>
  </si>
  <si>
    <t>Tubo PVC Awaduct 63 (4m)</t>
  </si>
  <si>
    <t>Tubo PVC Awaduct 110 (4m)</t>
  </si>
  <si>
    <t>Codo c/base Awaduct  110</t>
  </si>
  <si>
    <t xml:space="preserve">Ramal simple a 45° H-HC 110 Awaduct </t>
  </si>
  <si>
    <t>Curva 90° 63</t>
  </si>
  <si>
    <t>Codo 45° PVC 40</t>
  </si>
  <si>
    <t>Codo 90° PVC 40</t>
  </si>
  <si>
    <t>Codo 45° PVC 50</t>
  </si>
  <si>
    <t>Codo 90° PVC 50</t>
  </si>
  <si>
    <t>Manguito de reparación 110mm</t>
  </si>
  <si>
    <t>Manguito de reparación 63mm</t>
  </si>
  <si>
    <t>Manguito de reparación 40mm</t>
  </si>
  <si>
    <t>Ramal simple a 87° 30 MH 110x110</t>
  </si>
  <si>
    <t>Ramal simple a 87° 30 MH 110x63</t>
  </si>
  <si>
    <t>Tapa 110 H</t>
  </si>
  <si>
    <t>Sifon p/descarga pileta simple</t>
  </si>
  <si>
    <t>Sopapa crom. Pileta 50 c/torni.</t>
  </si>
  <si>
    <t xml:space="preserve">Adhesivos p/ PVC </t>
  </si>
  <si>
    <t>Kg</t>
  </si>
  <si>
    <t>Camara de inspección 60x60</t>
  </si>
  <si>
    <t>Tapa camara de inspección 60x60</t>
  </si>
  <si>
    <t xml:space="preserve">Pileta de patio 5 E. 15x15 plastica c/tapa de bronce </t>
  </si>
  <si>
    <t>Sombrerete PVC 110</t>
  </si>
  <si>
    <t>Pileta de patio abierta H</t>
  </si>
  <si>
    <t>Reja 20x20 pesada hierro</t>
  </si>
  <si>
    <t>Canaleta de Zinc (0,30x0,15)</t>
  </si>
  <si>
    <t>Caño de bajada Zinc (60x100)</t>
  </si>
  <si>
    <t xml:space="preserve">Gargolas con plato de Zinc </t>
  </si>
  <si>
    <t>Tubo Polip.Hidro 3 1/2" OSN</t>
  </si>
  <si>
    <t>Tubo Polip.Hidro 3 3/4" OSN</t>
  </si>
  <si>
    <t>Tubo Polip.Hidro 3 1" OSN</t>
  </si>
  <si>
    <t>Tubo Polip.Hidro 3 2" OSN</t>
  </si>
  <si>
    <t>Codo 90° Fusion-Fusion 1/2"</t>
  </si>
  <si>
    <t>Codo 90° Fusion-Fusion 3/4"</t>
  </si>
  <si>
    <t>Codo 90° Fusion-Fusion 1"</t>
  </si>
  <si>
    <t>Codo 90° Fusion-Fusion 2"</t>
  </si>
  <si>
    <t>Codo Fusion rosca met. 1/2"</t>
  </si>
  <si>
    <t>Codo Fusion rosca met. 3/4"</t>
  </si>
  <si>
    <t>Te 90° Fusion-Fusion 3/4"</t>
  </si>
  <si>
    <t>Te 90° Fusion-Fusion 1"</t>
  </si>
  <si>
    <t>Te red. Externa 1/2x1x1"</t>
  </si>
  <si>
    <t>Buje reducción 1" x 1/2"</t>
  </si>
  <si>
    <t>Buje reducción 1" x 3/4"</t>
  </si>
  <si>
    <t>Tapon Macho 1/2"</t>
  </si>
  <si>
    <t>Llave de paso Fusion  3/4"</t>
  </si>
  <si>
    <t>Sobrepaso 1/2"</t>
  </si>
  <si>
    <t>Union dobre Fusion - rosca plastica 3/4"</t>
  </si>
  <si>
    <t>Válvula exclusa bronce 1"</t>
  </si>
  <si>
    <t>Gabinete PVC Medidor de agua</t>
  </si>
  <si>
    <t>1 Kit Medidor p/piso aprobado 3/4" tipo Elster</t>
  </si>
  <si>
    <t>Canilla cromo c/Manga 1/2"</t>
  </si>
  <si>
    <t>Griferia ducha cierre ceramico fv</t>
  </si>
  <si>
    <t>Caño PN 25 magnum de 32 x m</t>
  </si>
  <si>
    <t>Caño PN 25 magnum de 25 x m</t>
  </si>
  <si>
    <t>Caño PN 25 magnum de 20 x m</t>
  </si>
  <si>
    <t>Codo a 90° c/RH 20 x 3/4"</t>
  </si>
  <si>
    <t>Codo a 90° c/RH 20 x 1/2"</t>
  </si>
  <si>
    <t>Codo normal a 90° 20mm</t>
  </si>
  <si>
    <t>Codo normal a 90° 25mm</t>
  </si>
  <si>
    <t>Codo normal a 90° 32mm</t>
  </si>
  <si>
    <t>Codo normal a 45° 25mm</t>
  </si>
  <si>
    <t>Tee normal 20</t>
  </si>
  <si>
    <t>Tee reducción externa 20 E 20</t>
  </si>
  <si>
    <t>Tee reducción externa 20 E 25</t>
  </si>
  <si>
    <t>Tee reducción externa 20 E 32</t>
  </si>
  <si>
    <t>Tee reducción central 32x20</t>
  </si>
  <si>
    <t>Tee reducción central 32x25</t>
  </si>
  <si>
    <t>Covertor p/caño 20</t>
  </si>
  <si>
    <t>Covertor p/caño 25</t>
  </si>
  <si>
    <t>Covertor p/caño 32</t>
  </si>
  <si>
    <t xml:space="preserve">Kit de conexiones </t>
  </si>
  <si>
    <t xml:space="preserve">Termostato de  Ambientes </t>
  </si>
  <si>
    <t>Equipo presurizador JET S</t>
  </si>
  <si>
    <t>Elementos radiantes aluminio fundido presión H - 500</t>
  </si>
  <si>
    <t>Cjtos. Tapones y guarniciones</t>
  </si>
  <si>
    <t>Conjuntos de válvulas de regulación, uniones dobles y grifos de purga de 1/2"</t>
  </si>
  <si>
    <t>Kit de niples y rosetas</t>
  </si>
  <si>
    <t>Espejo 3mm</t>
  </si>
  <si>
    <t>Aguarrás</t>
  </si>
  <si>
    <t>Atióxido rojo plata</t>
  </si>
  <si>
    <t>Impregnante brillante para madera</t>
  </si>
  <si>
    <t>Esmalte sintético blanco</t>
  </si>
  <si>
    <t>Fijador al agua</t>
  </si>
  <si>
    <t>Fijador al aguarás</t>
  </si>
  <si>
    <t>Enduído plástico</t>
  </si>
  <si>
    <t xml:space="preserve">Pintura latex exterior </t>
  </si>
  <si>
    <t xml:space="preserve">Pintura latex interior  </t>
  </si>
  <si>
    <t>Pintura asfaltica secado rapido</t>
  </si>
  <si>
    <t xml:space="preserve">Papel lija </t>
  </si>
  <si>
    <t>Total</t>
  </si>
  <si>
    <t>Ladrillo tipo adobon</t>
  </si>
  <si>
    <t>ZINGUERIA</t>
  </si>
  <si>
    <t>Zinguería en general</t>
  </si>
  <si>
    <t>20.1</t>
  </si>
  <si>
    <t>Codo 90° PVC 100</t>
  </si>
  <si>
    <t>Te 90° Fusion-Fusion 1/2"</t>
  </si>
  <si>
    <t>Llave de paso Fusion  1/2"</t>
  </si>
  <si>
    <t>Flotante mecanico</t>
  </si>
  <si>
    <t>Vanitory ferrum Venecia</t>
  </si>
  <si>
    <t>Bidet Ferrum Bari</t>
  </si>
  <si>
    <t>Inodoro con deposito Ferrum Bari</t>
  </si>
  <si>
    <t>Pileta de cocina Jhonson z52/18</t>
  </si>
  <si>
    <t>Pileta de lavar acero inoxidable Jhonson Ln50</t>
  </si>
  <si>
    <t>Bañera tipo Ferrum 1,70x0,70</t>
  </si>
  <si>
    <t>Bacha lavatorio Ferrum Arianna</t>
  </si>
  <si>
    <t>Adaptador caño rectangular a redondo</t>
  </si>
  <si>
    <t>Placa policarbonato alveolar 8mm</t>
  </si>
  <si>
    <t>CE 100x100x2</t>
  </si>
  <si>
    <t>CE 80x40x2</t>
  </si>
  <si>
    <t>Listones madera dura cepillada 1"x2"</t>
  </si>
  <si>
    <t>Cubierta de policarbonato sobre estructura metalica y madera</t>
  </si>
  <si>
    <t>Cal hidratada en bolsa</t>
  </si>
  <si>
    <t>7.4</t>
  </si>
  <si>
    <t>Antepecho Cerámico</t>
  </si>
  <si>
    <t>Rejas en general</t>
  </si>
  <si>
    <t>CE 60x30x1,6</t>
  </si>
  <si>
    <t>CE 30x20x1,6</t>
  </si>
  <si>
    <t>Revestimiento piedra laja</t>
  </si>
  <si>
    <t>Revestimiento tejuela refractaria</t>
  </si>
  <si>
    <t>Tejuela refractaria</t>
  </si>
  <si>
    <t>Tierra refractaria en bolsa</t>
  </si>
  <si>
    <t>Cumbrera chapa de zinc cal 27</t>
  </si>
  <si>
    <t>CE 30x10x1,6</t>
  </si>
  <si>
    <t>Planchuela 1"x1/8"</t>
  </si>
  <si>
    <t>REJAS y BARANDAS</t>
  </si>
  <si>
    <t>Barandas en general</t>
  </si>
  <si>
    <t>PV1- Puerta aluminio vidriada DVH corrediza 3 hojas (3,25x2,40)</t>
  </si>
  <si>
    <t>V01 A- Ventana aluminio DVH Banderola y PF (1,22x1,75)</t>
  </si>
  <si>
    <t>V01 B- Ventana aluminio DVH Banderola y PF (2,70x1,75)</t>
  </si>
  <si>
    <t>V02 A- Ventana aluminio DVH PF (1,95x4,80)</t>
  </si>
  <si>
    <t>V02 B- Ventana aluminio DVH PF (1,08x4,80)</t>
  </si>
  <si>
    <t>V03 - Ventana aluminio DVH Banderola y PF (1,00x1,60)</t>
  </si>
  <si>
    <t>V04 - Ventana aluminio DVH Banderola (0,80x0,60)</t>
  </si>
  <si>
    <t>V05 - Ventana aluminio DVH 2 hojas corredizas (2,00x0,60)</t>
  </si>
  <si>
    <t>V06 - Ventana aluminio DVH rebatible (0,80x1,10)</t>
  </si>
  <si>
    <t>V07 - Ventana aluminio DVH 2 hojas corredizas (1,30x1,10)</t>
  </si>
  <si>
    <t>V12 - Ventana aluminio DVH rebatible (0,35x1,45)</t>
  </si>
  <si>
    <t>V13 - Ventana aluminio DVH 2 hojas corredizas (1,65x1,45)</t>
  </si>
  <si>
    <t>V14 A - Ventana aluminio DVH PF (1,15x1,45)</t>
  </si>
  <si>
    <t>V11 - Ventana aluminio DVH Banderola (0,80x1,00)</t>
  </si>
  <si>
    <t>V14 B - Ventana aluminio DVH Banderola y PF (2,00x1,45)</t>
  </si>
  <si>
    <t>V15 - Ventana aluminio DVH Banderola y PF (0,55x1,45)</t>
  </si>
  <si>
    <t>V16 - Ventana aluminio DVH 3 hojas corredizas (3,60x2,05)</t>
  </si>
  <si>
    <t>VF1 - Ventana aluminio DVH PF (2,65x1,80)</t>
  </si>
  <si>
    <t>Piedra laja lince color oxido</t>
  </si>
  <si>
    <t>P01- Puerta tablero 1 hoja (1,00x2,05)</t>
  </si>
  <si>
    <t>P02- Puerta tablero 1 hoja (0,90x2,05)</t>
  </si>
  <si>
    <t>P03- Puerta placa c/marco chapa 1 hoja (0,80x2,05)</t>
  </si>
  <si>
    <t>CONSTRUCCION EN SECO</t>
  </si>
  <si>
    <t>Caño Fusiogas TF 20mm x 4mm</t>
  </si>
  <si>
    <t>Caño Fusiogas TF 25mm x 4mm</t>
  </si>
  <si>
    <t>Caño Fusiogas TF 32mm x 4mm</t>
  </si>
  <si>
    <t>Caño Fusiogas TF 40mm x 4mm</t>
  </si>
  <si>
    <t>Buje red Fusiogas TF 25mm x 20mm</t>
  </si>
  <si>
    <t>Tee red Fusiogas TF 40mm x 25mm</t>
  </si>
  <si>
    <t>Codo 90° Fusiogas TF 20mm</t>
  </si>
  <si>
    <t>Codo 90° Fusiogas TF 25mm</t>
  </si>
  <si>
    <t>Codo 90° Fusiogas TF 32mm</t>
  </si>
  <si>
    <t>Codo 90° Fusiogas TF 40mm</t>
  </si>
  <si>
    <t>Tee red Fusiogas TF 40mm x 32mm</t>
  </si>
  <si>
    <t>Tapa Fusiogas TF 20mm</t>
  </si>
  <si>
    <t>Tapa Fusiogas TF 32mm</t>
  </si>
  <si>
    <t>Tapa Fusiogas TF 25mm</t>
  </si>
  <si>
    <t>Llave de paso Fusiogas TF 20mm rosera y manivel cromada</t>
  </si>
  <si>
    <t>Llave de paso Fusiogas TF 25mm roseta y manivela cromada</t>
  </si>
  <si>
    <t>Llave de paso Fusiogas TF 32mm roseta y manivela cromada</t>
  </si>
  <si>
    <t>Cinta teflón 3/4" rollo x 10m</t>
  </si>
  <si>
    <t>Rejilla ventilacion aprobada 15x15 - 100cm2</t>
  </si>
  <si>
    <t>Sombrerete conico ø125</t>
  </si>
  <si>
    <t>Caño ventilacion ø125 x 1 mt chapa gal. Nº30</t>
  </si>
  <si>
    <t>Gabinete H° c/puerta de chapa 40x50x27</t>
  </si>
  <si>
    <t>Regulador de gas natural 6 m3 4 bar c/flexible incorp.</t>
  </si>
  <si>
    <t>Tanque Cisterna tricapa 850 lts</t>
  </si>
  <si>
    <t>Medidor Elster M170 3/4" c/vid.</t>
  </si>
  <si>
    <t>Monocomando lavadero fv B1 Arizona</t>
  </si>
  <si>
    <t xml:space="preserve">Monocomando cocina fv Arizona </t>
  </si>
  <si>
    <t>Griferia lavatorio cierre ceramico fv Margot</t>
  </si>
  <si>
    <t>Griferia bidet fv Margot</t>
  </si>
  <si>
    <t xml:space="preserve">Conexión cristal de 50 x 1/2" </t>
  </si>
  <si>
    <t xml:space="preserve">Asiento MDF Bari </t>
  </si>
  <si>
    <t>Buje de reducción 32x25</t>
  </si>
  <si>
    <t>Unión normal 20</t>
  </si>
  <si>
    <t>Unión normal 25</t>
  </si>
  <si>
    <t>Unión normal 32</t>
  </si>
  <si>
    <t>Tapa hembra 20</t>
  </si>
  <si>
    <t>Tapa hembra 25</t>
  </si>
  <si>
    <t>Malla Sima Q131 15x15x5 6,00x2,40</t>
  </si>
  <si>
    <t>Malla Sima Q100 15x15x4 6,00x2,40</t>
  </si>
  <si>
    <t>Caldera A GAS NAT/ENV. Modelo DIVA DS 24 Ds F (24,000kcal/h-Tiro Forzado)</t>
  </si>
  <si>
    <t xml:space="preserve">Mensulas regulables para radiador x 10 </t>
  </si>
  <si>
    <t>Bomba presurizadora 20 sfl</t>
  </si>
  <si>
    <t xml:space="preserve">Tabla madera 1ra. Pino Nacional </t>
  </si>
  <si>
    <t>Pintura latex cielorrasos</t>
  </si>
  <si>
    <t>Guardacanto Aluminio brillante</t>
  </si>
  <si>
    <t>Gabinete estanco 30x30x15</t>
  </si>
  <si>
    <t>Tomacable p/jabalina 5/8"</t>
  </si>
  <si>
    <t>7.5</t>
  </si>
  <si>
    <t>Placa OSB estructural de 11,1 mm</t>
  </si>
  <si>
    <t>Banda acústica para bajo solera</t>
  </si>
  <si>
    <t>Barrera de Agua y Viento</t>
  </si>
  <si>
    <t>Placa EPS de 30 mm</t>
  </si>
  <si>
    <t>Malla Fibrada</t>
  </si>
  <si>
    <t>Base Coat</t>
  </si>
  <si>
    <t>Placa de Yeso tipo Durlock de 12,5 mm</t>
  </si>
  <si>
    <t>Lana de Vidrio Rolac Muro de 50 mm</t>
  </si>
  <si>
    <t>Cantonera de PVC</t>
  </si>
  <si>
    <t>Cantonera Metálica</t>
  </si>
  <si>
    <t>Tornillo cabeza Hexagonal</t>
  </si>
  <si>
    <t>Tornillo T4 punta aguja</t>
  </si>
  <si>
    <t>Arandela Washer</t>
  </si>
  <si>
    <t>Anclaje expansivo</t>
  </si>
  <si>
    <t>Perfil PGC 100x09</t>
  </si>
  <si>
    <t>Perfil PGU 100x09</t>
  </si>
  <si>
    <t>Montante de 70 mm</t>
  </si>
  <si>
    <t>Solera de 70 mm</t>
  </si>
  <si>
    <t>Perfil PGC 200x1,6</t>
  </si>
  <si>
    <t>Perfil PGU 200x1,6</t>
  </si>
  <si>
    <t>Chapa acanalada CAL 27 para entrepiso húmedo</t>
  </si>
  <si>
    <t>Fleje metálico 50x0,9</t>
  </si>
  <si>
    <t>Perfil PGC 150x1,6</t>
  </si>
  <si>
    <t>Perfil PGU 150x1,6</t>
  </si>
  <si>
    <t>Tornillo T2 punta mecha con alas</t>
  </si>
  <si>
    <t>Placa cementicia tipo Superboard de 6 mm</t>
  </si>
  <si>
    <t>Sellador poliuretánico</t>
  </si>
  <si>
    <t>Lana de vidrio Rolac Techo de 50 mm</t>
  </si>
  <si>
    <t>Chapa acanalada CAL 25</t>
  </si>
  <si>
    <t>Tornillo autoperforante para chapa</t>
  </si>
  <si>
    <t>Hormigón armado para platea de fundación</t>
  </si>
  <si>
    <t>Instalación del Obrador</t>
  </si>
  <si>
    <t>Limpieza preliminar y periódica de obra</t>
  </si>
  <si>
    <t>Nivelación, relleno y compactado del terreno</t>
  </si>
  <si>
    <t>Excavación para bases y cimientos</t>
  </si>
  <si>
    <t>Hormigón pobre bajo fundaciones</t>
  </si>
  <si>
    <t>Hormigón armado para bases</t>
  </si>
  <si>
    <t>Hormigón armado para vigas de fundacion</t>
  </si>
  <si>
    <t>Hormigón armado para columnas resistentes</t>
  </si>
  <si>
    <t>Hormigón para capa de compresión sobre entrepiso metálico</t>
  </si>
  <si>
    <t>Tabique estructural Steel Frame terminación EIFS</t>
  </si>
  <si>
    <t>Tabique simple Drywall</t>
  </si>
  <si>
    <t>TABIQUES ESTRUCTURALES, TABIQUES SIMPLES, ENTREPISO Y ESCALERA</t>
  </si>
  <si>
    <t>Entrepiso Steel Frame</t>
  </si>
  <si>
    <t>Escalera Steel Frame</t>
  </si>
  <si>
    <t>Cubierta de chapa acanalada sobre estructura metálica Steel Frame c/aislación de lana de vidrio</t>
  </si>
  <si>
    <t>Piso cerámico esmaltado</t>
  </si>
  <si>
    <t>Zocalo cerámico 10cm</t>
  </si>
  <si>
    <t>Revestimiento ceramico esmaltado</t>
  </si>
  <si>
    <t>Revestimiento porcelanato</t>
  </si>
  <si>
    <t>Carpintería de aluminio linea ROTONDA 640  de HYDRO - DVH y puertas placa con marco de madera</t>
  </si>
  <si>
    <t>Colocación de artefactos de iluminacion</t>
  </si>
  <si>
    <t>Desagües pluviales</t>
  </si>
  <si>
    <t>Distribución de agua caliente y fria</t>
  </si>
  <si>
    <t>Grifería</t>
  </si>
  <si>
    <t>Cañerías de distribucion, llaves y accesorios</t>
  </si>
  <si>
    <t>Instalación de caños de calefaccion</t>
  </si>
  <si>
    <t>Pintura al látex en exteriores</t>
  </si>
  <si>
    <t>Pintura al látex en interiores</t>
  </si>
  <si>
    <t>Pintura al látex en cielorrasos</t>
  </si>
  <si>
    <t>Esmalte sintético</t>
  </si>
  <si>
    <t>Impregnante en carpintería de madera</t>
  </si>
  <si>
    <t>Tabique simple Steel Frame, ambas caras emplacadas y aislación térmica</t>
  </si>
  <si>
    <t>4.5</t>
  </si>
  <si>
    <t xml:space="preserve">Muebles y despensa de cocina, muebles de asador, vanitorys de baños, vestidores y puertas de vestidores </t>
  </si>
  <si>
    <t>12.6</t>
  </si>
  <si>
    <t>12.7</t>
  </si>
  <si>
    <t>13.3</t>
  </si>
  <si>
    <t>13.4</t>
  </si>
  <si>
    <t>13.5</t>
  </si>
  <si>
    <t>15.3</t>
  </si>
  <si>
    <t>15.4</t>
  </si>
  <si>
    <t>15.5</t>
  </si>
  <si>
    <t>16.2</t>
  </si>
  <si>
    <t>18.2</t>
  </si>
  <si>
    <t>21.1</t>
  </si>
  <si>
    <t>20.2</t>
  </si>
  <si>
    <t>20.3</t>
  </si>
  <si>
    <t>20.4</t>
  </si>
  <si>
    <t>20.5</t>
  </si>
  <si>
    <t>MUEBLES DE COCINA Y ASADOR, PLACARDS, VANITORYS Y VESTIDORES</t>
  </si>
  <si>
    <t>Muebles de cocina línea Eclipse, despensa de cocina y muebles de asador</t>
  </si>
  <si>
    <t>Vanitory en baño de planta alta y Vanitory de Suite</t>
  </si>
  <si>
    <t>Vestidor Suite</t>
  </si>
  <si>
    <t>Vestidor 1 con puertas</t>
  </si>
  <si>
    <t>Vestidor 2 con puertas</t>
  </si>
  <si>
    <r>
      <t xml:space="preserve">MODELO CAS  3 </t>
    </r>
    <r>
      <rPr>
        <b/>
        <sz val="16"/>
        <color theme="1"/>
        <rFont val="Arial Black"/>
        <family val="2"/>
      </rPr>
      <t>- VIVIENDA UNIFAMILIAR 220,92 m2 - OPCIÓN CONSTRUCCIÓN EN SECO</t>
    </r>
  </si>
  <si>
    <t>dif $</t>
  </si>
  <si>
    <t>dif %</t>
  </si>
  <si>
    <t>PRECIO x m2 ABRIL 2026</t>
  </si>
  <si>
    <t>MANO DE OBRA MES ABRIL 2026</t>
  </si>
  <si>
    <t>MES 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</si>
</sst>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C0A]* #,##0.00_-;\-[$$-2C0A]* #,##0.00_-;_-[$$-2C0A]* &quot;-&quot;??_-;_-@"/>
    <numFmt numFmtId="165" formatCode="_ &quot;$&quot;\ * #,##0.00_ ;_ &quot;$&quot;\ * \-#,##0.00_ ;_ &quot;$&quot;\ * &quot;-&quot;??_ ;_ @_ "/>
    <numFmt numFmtId="166" formatCode="0.000"/>
    <numFmt numFmtId="167" formatCode="0.0"/>
    <numFmt numFmtId="168" formatCode="_-&quot;$&quot;\ * #,##0.00_-;\-&quot;$&quot;\ * #,##0.00_-;_-&quot;$&quot;\ * &quot;-&quot;??_-;_-@"/>
    <numFmt numFmtId="169" formatCode="_-[$$-2C0A]\ * #,##0.00_-;\-[$$-2C0A]\ * #,##0.00_-;_-[$$-2C0A]\ * &quot;-&quot;??_-;_-@_-"/>
  </numFmts>
  <fonts count="43" x14ac:knownFonts="1">
    <font>
      <sz val="11"/>
      <color theme="1"/>
      <name val="Arial"/>
    </font>
    <font>
      <sz val="20"/>
      <color theme="0"/>
      <name val="Arial Black"/>
      <family val="2"/>
    </font>
    <font>
      <sz val="11"/>
      <name val="Arial"/>
      <family val="2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sz val="12"/>
      <color theme="0"/>
      <name val="Arial Black"/>
      <family val="2"/>
    </font>
    <font>
      <sz val="12"/>
      <color rgb="FFD8D8D8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</font>
    <font>
      <b/>
      <sz val="16"/>
      <color theme="1"/>
      <name val="Arial Black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D8D8D8"/>
      <name val="Arial"/>
      <family val="2"/>
    </font>
    <font>
      <sz val="12"/>
      <name val="Arial"/>
      <family val="2"/>
    </font>
    <font>
      <b/>
      <sz val="10"/>
      <color theme="1"/>
      <name val="Arial Black"/>
      <family val="2"/>
    </font>
    <font>
      <sz val="11"/>
      <color theme="1"/>
      <name val="Arial Black"/>
      <family val="2"/>
    </font>
    <font>
      <sz val="16"/>
      <color theme="0"/>
      <name val="Arial Black"/>
      <family val="2"/>
    </font>
    <font>
      <b/>
      <sz val="12"/>
      <color theme="0"/>
      <name val="Arial Black"/>
      <family val="2"/>
    </font>
    <font>
      <sz val="12"/>
      <color rgb="FFFF0000"/>
      <name val="Arial Black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 Black"/>
      <family val="2"/>
    </font>
    <font>
      <sz val="14"/>
      <color theme="1"/>
      <name val="Arial Black"/>
      <family val="2"/>
    </font>
    <font>
      <sz val="11"/>
      <color rgb="FFFF0000"/>
      <name val="Arial"/>
      <family val="2"/>
    </font>
    <font>
      <sz val="12"/>
      <name val="Arial Black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i/>
      <sz val="12"/>
      <color theme="1"/>
      <name val="Arial"/>
      <family val="2"/>
    </font>
    <font>
      <i/>
      <sz val="11"/>
      <name val="Arial"/>
      <family val="2"/>
    </font>
    <font>
      <i/>
      <sz val="12"/>
      <color rgb="FFFF0000"/>
      <name val="Arial"/>
      <family val="2"/>
    </font>
    <font>
      <i/>
      <sz val="11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002060"/>
        <bgColor rgb="FF00206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5F497A"/>
        <bgColor rgb="FF5F497A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rgb="FF17365D"/>
        <bgColor rgb="FF17365D"/>
      </patternFill>
    </fill>
    <fill>
      <patternFill patternType="solid">
        <fgColor rgb="FF494429"/>
        <bgColor rgb="FF494429"/>
      </patternFill>
    </fill>
    <fill>
      <patternFill patternType="solid">
        <fgColor rgb="FF262626"/>
        <bgColor rgb="FF262626"/>
      </patternFill>
    </fill>
    <fill>
      <patternFill patternType="solid">
        <fgColor theme="4" tint="-0.499984740745262"/>
        <bgColor rgb="FF36609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2673"/>
        <bgColor indexed="64"/>
      </patternFill>
    </fill>
    <fill>
      <patternFill patternType="solid">
        <fgColor rgb="FF3A0074"/>
        <bgColor rgb="FF17365D"/>
      </patternFill>
    </fill>
    <fill>
      <patternFill patternType="solid">
        <fgColor rgb="FF3A0074"/>
        <bgColor indexed="64"/>
      </patternFill>
    </fill>
    <fill>
      <patternFill patternType="solid">
        <fgColor rgb="FF032673"/>
        <bgColor rgb="FF17365D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36C09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1">
    <xf numFmtId="0" fontId="0" fillId="0" borderId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2" fillId="0" borderId="28"/>
    <xf numFmtId="9" fontId="35" fillId="0" borderId="28" applyFont="0" applyFill="0" applyBorder="0" applyAlignment="0" applyProtection="0"/>
    <xf numFmtId="44" fontId="35" fillId="0" borderId="28" applyFont="0" applyFill="0" applyBorder="0" applyAlignment="0" applyProtection="0"/>
    <xf numFmtId="43" fontId="35" fillId="0" borderId="28" applyFont="0" applyFill="0" applyBorder="0" applyAlignment="0" applyProtection="0"/>
    <xf numFmtId="0" fontId="42" fillId="0" borderId="28"/>
    <xf numFmtId="0" fontId="42" fillId="0" borderId="28"/>
    <xf numFmtId="0" fontId="42" fillId="0" borderId="28"/>
  </cellStyleXfs>
  <cellXfs count="74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7" xfId="0" applyFont="1" applyFill="1" applyBorder="1"/>
    <xf numFmtId="164" fontId="5" fillId="4" borderId="7" xfId="0" applyNumberFormat="1" applyFont="1" applyFill="1" applyBorder="1"/>
    <xf numFmtId="10" fontId="5" fillId="4" borderId="7" xfId="0" applyNumberFormat="1" applyFont="1" applyFill="1" applyBorder="1"/>
    <xf numFmtId="0" fontId="5" fillId="5" borderId="7" xfId="0" applyFont="1" applyFill="1" applyBorder="1"/>
    <xf numFmtId="164" fontId="5" fillId="5" borderId="7" xfId="0" applyNumberFormat="1" applyFont="1" applyFill="1" applyBorder="1"/>
    <xf numFmtId="10" fontId="5" fillId="5" borderId="7" xfId="0" applyNumberFormat="1" applyFont="1" applyFill="1" applyBorder="1"/>
    <xf numFmtId="0" fontId="5" fillId="6" borderId="7" xfId="0" applyFont="1" applyFill="1" applyBorder="1"/>
    <xf numFmtId="164" fontId="5" fillId="6" borderId="7" xfId="0" applyNumberFormat="1" applyFont="1" applyFill="1" applyBorder="1"/>
    <xf numFmtId="10" fontId="5" fillId="6" borderId="7" xfId="0" applyNumberFormat="1" applyFont="1" applyFill="1" applyBorder="1"/>
    <xf numFmtId="0" fontId="5" fillId="7" borderId="7" xfId="0" applyFont="1" applyFill="1" applyBorder="1"/>
    <xf numFmtId="164" fontId="5" fillId="7" borderId="7" xfId="0" applyNumberFormat="1" applyFont="1" applyFill="1" applyBorder="1"/>
    <xf numFmtId="10" fontId="5" fillId="7" borderId="7" xfId="0" applyNumberFormat="1" applyFont="1" applyFill="1" applyBorder="1"/>
    <xf numFmtId="0" fontId="5" fillId="8" borderId="7" xfId="0" applyFont="1" applyFill="1" applyBorder="1"/>
    <xf numFmtId="164" fontId="5" fillId="8" borderId="7" xfId="0" applyNumberFormat="1" applyFont="1" applyFill="1" applyBorder="1"/>
    <xf numFmtId="10" fontId="5" fillId="8" borderId="7" xfId="0" applyNumberFormat="1" applyFont="1" applyFill="1" applyBorder="1"/>
    <xf numFmtId="0" fontId="6" fillId="9" borderId="7" xfId="0" applyFont="1" applyFill="1" applyBorder="1"/>
    <xf numFmtId="164" fontId="6" fillId="9" borderId="7" xfId="0" applyNumberFormat="1" applyFont="1" applyFill="1" applyBorder="1"/>
    <xf numFmtId="10" fontId="6" fillId="9" borderId="7" xfId="0" applyNumberFormat="1" applyFont="1" applyFill="1" applyBorder="1"/>
    <xf numFmtId="0" fontId="5" fillId="10" borderId="7" xfId="0" applyFont="1" applyFill="1" applyBorder="1"/>
    <xf numFmtId="164" fontId="5" fillId="10" borderId="7" xfId="0" applyNumberFormat="1" applyFont="1" applyFill="1" applyBorder="1"/>
    <xf numFmtId="10" fontId="5" fillId="10" borderId="7" xfId="0" applyNumberFormat="1" applyFont="1" applyFill="1" applyBorder="1"/>
    <xf numFmtId="0" fontId="5" fillId="11" borderId="7" xfId="0" applyFont="1" applyFill="1" applyBorder="1"/>
    <xf numFmtId="164" fontId="5" fillId="11" borderId="7" xfId="0" applyNumberFormat="1" applyFont="1" applyFill="1" applyBorder="1"/>
    <xf numFmtId="10" fontId="5" fillId="11" borderId="7" xfId="0" applyNumberFormat="1" applyFont="1" applyFill="1" applyBorder="1"/>
    <xf numFmtId="0" fontId="5" fillId="12" borderId="7" xfId="0" applyFont="1" applyFill="1" applyBorder="1"/>
    <xf numFmtId="164" fontId="5" fillId="12" borderId="7" xfId="0" applyNumberFormat="1" applyFont="1" applyFill="1" applyBorder="1"/>
    <xf numFmtId="10" fontId="5" fillId="12" borderId="7" xfId="0" applyNumberFormat="1" applyFont="1" applyFill="1" applyBorder="1"/>
    <xf numFmtId="0" fontId="5" fillId="13" borderId="7" xfId="0" applyFont="1" applyFill="1" applyBorder="1"/>
    <xf numFmtId="164" fontId="5" fillId="13" borderId="7" xfId="0" applyNumberFormat="1" applyFont="1" applyFill="1" applyBorder="1"/>
    <xf numFmtId="10" fontId="5" fillId="13" borderId="7" xfId="0" applyNumberFormat="1" applyFont="1" applyFill="1" applyBorder="1"/>
    <xf numFmtId="0" fontId="5" fillId="14" borderId="7" xfId="0" applyFont="1" applyFill="1" applyBorder="1"/>
    <xf numFmtId="164" fontId="5" fillId="14" borderId="7" xfId="0" applyNumberFormat="1" applyFont="1" applyFill="1" applyBorder="1"/>
    <xf numFmtId="10" fontId="5" fillId="14" borderId="7" xfId="0" applyNumberFormat="1" applyFont="1" applyFill="1" applyBorder="1"/>
    <xf numFmtId="0" fontId="5" fillId="15" borderId="7" xfId="0" applyFont="1" applyFill="1" applyBorder="1"/>
    <xf numFmtId="164" fontId="5" fillId="15" borderId="7" xfId="0" applyNumberFormat="1" applyFont="1" applyFill="1" applyBorder="1"/>
    <xf numFmtId="10" fontId="5" fillId="15" borderId="7" xfId="0" applyNumberFormat="1" applyFont="1" applyFill="1" applyBorder="1"/>
    <xf numFmtId="0" fontId="5" fillId="16" borderId="7" xfId="0" applyFont="1" applyFill="1" applyBorder="1"/>
    <xf numFmtId="164" fontId="5" fillId="16" borderId="7" xfId="0" applyNumberFormat="1" applyFont="1" applyFill="1" applyBorder="1"/>
    <xf numFmtId="10" fontId="5" fillId="16" borderId="7" xfId="0" applyNumberFormat="1" applyFont="1" applyFill="1" applyBorder="1"/>
    <xf numFmtId="0" fontId="5" fillId="17" borderId="7" xfId="0" applyFont="1" applyFill="1" applyBorder="1"/>
    <xf numFmtId="164" fontId="5" fillId="17" borderId="7" xfId="0" applyNumberFormat="1" applyFont="1" applyFill="1" applyBorder="1"/>
    <xf numFmtId="10" fontId="5" fillId="17" borderId="7" xfId="0" applyNumberFormat="1" applyFont="1" applyFill="1" applyBorder="1"/>
    <xf numFmtId="0" fontId="5" fillId="18" borderId="7" xfId="0" applyFont="1" applyFill="1" applyBorder="1"/>
    <xf numFmtId="164" fontId="5" fillId="18" borderId="7" xfId="0" applyNumberFormat="1" applyFont="1" applyFill="1" applyBorder="1"/>
    <xf numFmtId="10" fontId="5" fillId="18" borderId="7" xfId="0" applyNumberFormat="1" applyFont="1" applyFill="1" applyBorder="1"/>
    <xf numFmtId="0" fontId="5" fillId="19" borderId="7" xfId="0" applyFont="1" applyFill="1" applyBorder="1"/>
    <xf numFmtId="164" fontId="5" fillId="19" borderId="7" xfId="0" applyNumberFormat="1" applyFont="1" applyFill="1" applyBorder="1"/>
    <xf numFmtId="10" fontId="5" fillId="19" borderId="7" xfId="0" applyNumberFormat="1" applyFont="1" applyFill="1" applyBorder="1"/>
    <xf numFmtId="0" fontId="5" fillId="20" borderId="7" xfId="0" applyFont="1" applyFill="1" applyBorder="1"/>
    <xf numFmtId="164" fontId="5" fillId="20" borderId="7" xfId="0" applyNumberFormat="1" applyFont="1" applyFill="1" applyBorder="1"/>
    <xf numFmtId="10" fontId="5" fillId="20" borderId="7" xfId="0" applyNumberFormat="1" applyFont="1" applyFill="1" applyBorder="1"/>
    <xf numFmtId="0" fontId="5" fillId="21" borderId="7" xfId="0" applyFont="1" applyFill="1" applyBorder="1"/>
    <xf numFmtId="164" fontId="5" fillId="21" borderId="7" xfId="0" applyNumberFormat="1" applyFont="1" applyFill="1" applyBorder="1"/>
    <xf numFmtId="10" fontId="5" fillId="21" borderId="7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4" fontId="12" fillId="13" borderId="7" xfId="0" applyNumberFormat="1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164" fontId="7" fillId="3" borderId="7" xfId="0" applyNumberFormat="1" applyFont="1" applyFill="1" applyBorder="1"/>
    <xf numFmtId="164" fontId="7" fillId="0" borderId="7" xfId="0" applyNumberFormat="1" applyFont="1" applyBorder="1"/>
    <xf numFmtId="2" fontId="13" fillId="0" borderId="7" xfId="0" applyNumberFormat="1" applyFont="1" applyBorder="1"/>
    <xf numFmtId="0" fontId="13" fillId="0" borderId="0" xfId="0" applyFont="1"/>
    <xf numFmtId="10" fontId="0" fillId="0" borderId="0" xfId="0" applyNumberFormat="1"/>
    <xf numFmtId="164" fontId="0" fillId="0" borderId="0" xfId="0" applyNumberFormat="1"/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37" xfId="0" applyFont="1" applyBorder="1"/>
    <xf numFmtId="0" fontId="7" fillId="0" borderId="0" xfId="0" applyFont="1" applyAlignment="1">
      <alignment horizontal="center"/>
    </xf>
    <xf numFmtId="0" fontId="14" fillId="4" borderId="7" xfId="0" applyFont="1" applyFill="1" applyBorder="1" applyAlignment="1">
      <alignment horizontal="left"/>
    </xf>
    <xf numFmtId="0" fontId="14" fillId="4" borderId="7" xfId="0" applyFont="1" applyFill="1" applyBorder="1"/>
    <xf numFmtId="2" fontId="14" fillId="4" borderId="7" xfId="0" applyNumberFormat="1" applyFont="1" applyFill="1" applyBorder="1"/>
    <xf numFmtId="166" fontId="14" fillId="4" borderId="7" xfId="0" applyNumberFormat="1" applyFont="1" applyFill="1" applyBorder="1"/>
    <xf numFmtId="167" fontId="7" fillId="0" borderId="7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5" borderId="7" xfId="0" applyFont="1" applyFill="1" applyBorder="1" applyAlignment="1">
      <alignment horizontal="left"/>
    </xf>
    <xf numFmtId="0" fontId="14" fillId="5" borderId="7" xfId="0" applyFont="1" applyFill="1" applyBorder="1"/>
    <xf numFmtId="2" fontId="14" fillId="5" borderId="7" xfId="0" applyNumberFormat="1" applyFont="1" applyFill="1" applyBorder="1"/>
    <xf numFmtId="166" fontId="14" fillId="5" borderId="7" xfId="0" applyNumberFormat="1" applyFont="1" applyFill="1" applyBorder="1"/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14" fillId="6" borderId="7" xfId="0" applyFont="1" applyFill="1" applyBorder="1" applyAlignment="1">
      <alignment horizontal="left"/>
    </xf>
    <xf numFmtId="0" fontId="14" fillId="6" borderId="7" xfId="0" applyFont="1" applyFill="1" applyBorder="1"/>
    <xf numFmtId="2" fontId="14" fillId="6" borderId="7" xfId="0" applyNumberFormat="1" applyFont="1" applyFill="1" applyBorder="1"/>
    <xf numFmtId="0" fontId="14" fillId="7" borderId="7" xfId="0" applyFont="1" applyFill="1" applyBorder="1" applyAlignment="1">
      <alignment horizontal="left"/>
    </xf>
    <xf numFmtId="0" fontId="14" fillId="7" borderId="7" xfId="0" applyFont="1" applyFill="1" applyBorder="1"/>
    <xf numFmtId="2" fontId="14" fillId="7" borderId="7" xfId="0" applyNumberFormat="1" applyFont="1" applyFill="1" applyBorder="1"/>
    <xf numFmtId="0" fontId="14" fillId="8" borderId="7" xfId="0" applyFont="1" applyFill="1" applyBorder="1" applyAlignment="1">
      <alignment horizontal="left"/>
    </xf>
    <xf numFmtId="0" fontId="14" fillId="8" borderId="7" xfId="0" applyFont="1" applyFill="1" applyBorder="1"/>
    <xf numFmtId="2" fontId="14" fillId="8" borderId="7" xfId="0" applyNumberFormat="1" applyFont="1" applyFill="1" applyBorder="1"/>
    <xf numFmtId="0" fontId="14" fillId="9" borderId="7" xfId="0" applyFont="1" applyFill="1" applyBorder="1" applyAlignment="1">
      <alignment horizontal="left"/>
    </xf>
    <xf numFmtId="0" fontId="14" fillId="9" borderId="7" xfId="0" applyFont="1" applyFill="1" applyBorder="1"/>
    <xf numFmtId="2" fontId="14" fillId="9" borderId="7" xfId="0" applyNumberFormat="1" applyFont="1" applyFill="1" applyBorder="1"/>
    <xf numFmtId="0" fontId="14" fillId="10" borderId="7" xfId="0" applyFont="1" applyFill="1" applyBorder="1" applyAlignment="1">
      <alignment horizontal="left"/>
    </xf>
    <xf numFmtId="0" fontId="14" fillId="10" borderId="7" xfId="0" applyFont="1" applyFill="1" applyBorder="1"/>
    <xf numFmtId="2" fontId="14" fillId="10" borderId="7" xfId="0" applyNumberFormat="1" applyFont="1" applyFill="1" applyBorder="1"/>
    <xf numFmtId="0" fontId="14" fillId="11" borderId="7" xfId="0" applyFont="1" applyFill="1" applyBorder="1" applyAlignment="1">
      <alignment horizontal="left"/>
    </xf>
    <xf numFmtId="0" fontId="14" fillId="11" borderId="7" xfId="0" applyFont="1" applyFill="1" applyBorder="1"/>
    <xf numFmtId="2" fontId="14" fillId="11" borderId="7" xfId="0" applyNumberFormat="1" applyFont="1" applyFill="1" applyBorder="1"/>
    <xf numFmtId="0" fontId="14" fillId="12" borderId="7" xfId="0" applyFont="1" applyFill="1" applyBorder="1" applyAlignment="1">
      <alignment horizontal="left"/>
    </xf>
    <xf numFmtId="0" fontId="14" fillId="12" borderId="7" xfId="0" applyFont="1" applyFill="1" applyBorder="1"/>
    <xf numFmtId="2" fontId="14" fillId="12" borderId="7" xfId="0" applyNumberFormat="1" applyFont="1" applyFill="1" applyBorder="1"/>
    <xf numFmtId="0" fontId="14" fillId="13" borderId="7" xfId="0" applyFont="1" applyFill="1" applyBorder="1" applyAlignment="1">
      <alignment horizontal="left"/>
    </xf>
    <xf numFmtId="0" fontId="14" fillId="13" borderId="7" xfId="0" applyFont="1" applyFill="1" applyBorder="1"/>
    <xf numFmtId="2" fontId="14" fillId="13" borderId="7" xfId="0" applyNumberFormat="1" applyFont="1" applyFill="1" applyBorder="1"/>
    <xf numFmtId="0" fontId="14" fillId="14" borderId="7" xfId="0" applyFont="1" applyFill="1" applyBorder="1" applyAlignment="1">
      <alignment horizontal="left"/>
    </xf>
    <xf numFmtId="0" fontId="14" fillId="14" borderId="7" xfId="0" applyFont="1" applyFill="1" applyBorder="1"/>
    <xf numFmtId="2" fontId="14" fillId="14" borderId="7" xfId="0" applyNumberFormat="1" applyFont="1" applyFill="1" applyBorder="1"/>
    <xf numFmtId="0" fontId="14" fillId="15" borderId="7" xfId="0" applyFont="1" applyFill="1" applyBorder="1" applyAlignment="1">
      <alignment horizontal="left"/>
    </xf>
    <xf numFmtId="2" fontId="14" fillId="15" borderId="7" xfId="0" applyNumberFormat="1" applyFont="1" applyFill="1" applyBorder="1"/>
    <xf numFmtId="0" fontId="14" fillId="15" borderId="7" xfId="0" applyFont="1" applyFill="1" applyBorder="1"/>
    <xf numFmtId="0" fontId="14" fillId="16" borderId="7" xfId="0" applyFont="1" applyFill="1" applyBorder="1" applyAlignment="1">
      <alignment horizontal="left"/>
    </xf>
    <xf numFmtId="2" fontId="14" fillId="16" borderId="7" xfId="0" applyNumberFormat="1" applyFont="1" applyFill="1" applyBorder="1"/>
    <xf numFmtId="0" fontId="14" fillId="16" borderId="7" xfId="0" applyFont="1" applyFill="1" applyBorder="1"/>
    <xf numFmtId="0" fontId="14" fillId="17" borderId="7" xfId="0" applyFont="1" applyFill="1" applyBorder="1" applyAlignment="1">
      <alignment horizontal="left"/>
    </xf>
    <xf numFmtId="2" fontId="14" fillId="17" borderId="7" xfId="0" applyNumberFormat="1" applyFont="1" applyFill="1" applyBorder="1"/>
    <xf numFmtId="0" fontId="14" fillId="17" borderId="7" xfId="0" applyFont="1" applyFill="1" applyBorder="1"/>
    <xf numFmtId="0" fontId="14" fillId="18" borderId="7" xfId="0" applyFont="1" applyFill="1" applyBorder="1" applyAlignment="1">
      <alignment horizontal="left"/>
    </xf>
    <xf numFmtId="0" fontId="14" fillId="18" borderId="7" xfId="0" applyFont="1" applyFill="1" applyBorder="1"/>
    <xf numFmtId="2" fontId="14" fillId="18" borderId="7" xfId="0" applyNumberFormat="1" applyFont="1" applyFill="1" applyBorder="1"/>
    <xf numFmtId="0" fontId="14" fillId="20" borderId="7" xfId="0" applyFont="1" applyFill="1" applyBorder="1" applyAlignment="1">
      <alignment horizontal="left"/>
    </xf>
    <xf numFmtId="0" fontId="14" fillId="20" borderId="7" xfId="0" applyFont="1" applyFill="1" applyBorder="1"/>
    <xf numFmtId="2" fontId="14" fillId="20" borderId="7" xfId="0" applyNumberFormat="1" applyFont="1" applyFill="1" applyBorder="1"/>
    <xf numFmtId="0" fontId="14" fillId="21" borderId="7" xfId="0" applyFont="1" applyFill="1" applyBorder="1" applyAlignment="1">
      <alignment horizontal="left"/>
    </xf>
    <xf numFmtId="0" fontId="14" fillId="21" borderId="7" xfId="0" applyFont="1" applyFill="1" applyBorder="1"/>
    <xf numFmtId="2" fontId="14" fillId="21" borderId="7" xfId="0" applyNumberFormat="1" applyFont="1" applyFill="1" applyBorder="1"/>
    <xf numFmtId="0" fontId="7" fillId="3" borderId="28" xfId="0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2" fontId="7" fillId="3" borderId="53" xfId="0" applyNumberFormat="1" applyFont="1" applyFill="1" applyBorder="1" applyAlignment="1">
      <alignment horizontal="center" vertical="center"/>
    </xf>
    <xf numFmtId="164" fontId="7" fillId="3" borderId="53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right" vertical="center"/>
    </xf>
    <xf numFmtId="0" fontId="7" fillId="0" borderId="5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2" fontId="7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3" borderId="57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left" vertical="center"/>
    </xf>
    <xf numFmtId="2" fontId="7" fillId="3" borderId="7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vertical="center"/>
    </xf>
    <xf numFmtId="164" fontId="8" fillId="3" borderId="56" xfId="0" applyNumberFormat="1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2" fontId="7" fillId="0" borderId="60" xfId="0" applyNumberFormat="1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/>
    </xf>
    <xf numFmtId="2" fontId="7" fillId="0" borderId="60" xfId="0" applyNumberFormat="1" applyFont="1" applyBorder="1" applyAlignment="1">
      <alignment vertical="center"/>
    </xf>
    <xf numFmtId="164" fontId="7" fillId="0" borderId="6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62" xfId="0" applyFont="1" applyFill="1" applyBorder="1" applyAlignment="1">
      <alignment horizontal="center" vertical="center"/>
    </xf>
    <xf numFmtId="164" fontId="8" fillId="3" borderId="6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/>
    <xf numFmtId="0" fontId="8" fillId="3" borderId="52" xfId="0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64" fontId="8" fillId="3" borderId="56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3" borderId="52" xfId="0" applyFont="1" applyFill="1" applyBorder="1" applyAlignment="1">
      <alignment horizontal="left"/>
    </xf>
    <xf numFmtId="2" fontId="7" fillId="3" borderId="53" xfId="0" applyNumberFormat="1" applyFont="1" applyFill="1" applyBorder="1" applyAlignment="1">
      <alignment horizontal="center"/>
    </xf>
    <xf numFmtId="164" fontId="8" fillId="3" borderId="54" xfId="0" applyNumberFormat="1" applyFont="1" applyFill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 applyAlignment="1">
      <alignment horizontal="left"/>
    </xf>
    <xf numFmtId="164" fontId="7" fillId="0" borderId="56" xfId="0" applyNumberFormat="1" applyFont="1" applyBorder="1"/>
    <xf numFmtId="0" fontId="7" fillId="0" borderId="9" xfId="0" applyFont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2" fontId="7" fillId="3" borderId="7" xfId="0" applyNumberFormat="1" applyFont="1" applyFill="1" applyBorder="1"/>
    <xf numFmtId="164" fontId="8" fillId="3" borderId="56" xfId="0" applyNumberFormat="1" applyFont="1" applyFill="1" applyBorder="1"/>
    <xf numFmtId="0" fontId="7" fillId="0" borderId="59" xfId="0" applyFont="1" applyBorder="1" applyAlignment="1">
      <alignment horizontal="left"/>
    </xf>
    <xf numFmtId="2" fontId="7" fillId="0" borderId="60" xfId="0" applyNumberFormat="1" applyFont="1" applyBorder="1"/>
    <xf numFmtId="164" fontId="7" fillId="0" borderId="61" xfId="0" applyNumberFormat="1" applyFont="1" applyBorder="1"/>
    <xf numFmtId="0" fontId="7" fillId="0" borderId="0" xfId="0" applyFont="1" applyAlignment="1">
      <alignment horizontal="left"/>
    </xf>
    <xf numFmtId="0" fontId="8" fillId="3" borderId="62" xfId="0" applyFont="1" applyFill="1" applyBorder="1" applyAlignment="1">
      <alignment horizontal="center"/>
    </xf>
    <xf numFmtId="164" fontId="8" fillId="3" borderId="63" xfId="0" applyNumberFormat="1" applyFont="1" applyFill="1" applyBorder="1"/>
    <xf numFmtId="0" fontId="7" fillId="0" borderId="64" xfId="0" applyFont="1" applyBorder="1" applyAlignment="1">
      <alignment horizontal="left"/>
    </xf>
    <xf numFmtId="0" fontId="14" fillId="5" borderId="38" xfId="0" applyFont="1" applyFill="1" applyBorder="1" applyAlignment="1">
      <alignment horizontal="center" vertical="center"/>
    </xf>
    <xf numFmtId="165" fontId="7" fillId="0" borderId="0" xfId="0" applyNumberFormat="1" applyFont="1"/>
    <xf numFmtId="168" fontId="7" fillId="0" borderId="0" xfId="0" applyNumberFormat="1" applyFont="1"/>
    <xf numFmtId="9" fontId="7" fillId="0" borderId="0" xfId="0" applyNumberFormat="1" applyFont="1"/>
    <xf numFmtId="0" fontId="14" fillId="6" borderId="38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64" xfId="0" applyFont="1" applyBorder="1" applyAlignment="1">
      <alignment horizont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67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65" xfId="0" applyFont="1" applyBorder="1" applyAlignment="1">
      <alignment horizontal="left"/>
    </xf>
    <xf numFmtId="164" fontId="13" fillId="0" borderId="7" xfId="0" applyNumberFormat="1" applyFont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2" fontId="13" fillId="3" borderId="7" xfId="0" applyNumberFormat="1" applyFont="1" applyFill="1" applyBorder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2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2" fontId="13" fillId="0" borderId="0" xfId="0" applyNumberFormat="1" applyFont="1"/>
    <xf numFmtId="164" fontId="16" fillId="0" borderId="0" xfId="0" applyNumberFormat="1" applyFont="1"/>
    <xf numFmtId="0" fontId="13" fillId="0" borderId="0" xfId="0" applyFont="1" applyAlignment="1">
      <alignment vertical="center"/>
    </xf>
    <xf numFmtId="164" fontId="13" fillId="0" borderId="0" xfId="0" applyNumberFormat="1" applyFont="1"/>
    <xf numFmtId="0" fontId="7" fillId="0" borderId="68" xfId="0" applyFont="1" applyBorder="1" applyAlignment="1">
      <alignment vertical="center"/>
    </xf>
    <xf numFmtId="0" fontId="14" fillId="7" borderId="3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vertical="center"/>
    </xf>
    <xf numFmtId="0" fontId="8" fillId="3" borderId="52" xfId="0" applyFont="1" applyFill="1" applyBorder="1"/>
    <xf numFmtId="0" fontId="7" fillId="0" borderId="7" xfId="0" applyFont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18" fillId="0" borderId="7" xfId="0" applyFont="1" applyBorder="1"/>
    <xf numFmtId="2" fontId="18" fillId="0" borderId="7" xfId="0" applyNumberFormat="1" applyFont="1" applyBorder="1"/>
    <xf numFmtId="0" fontId="18" fillId="0" borderId="0" xfId="0" applyFont="1" applyAlignment="1">
      <alignment horizontal="left" vertical="center"/>
    </xf>
    <xf numFmtId="0" fontId="14" fillId="10" borderId="38" xfId="0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4" fillId="11" borderId="3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14" fillId="12" borderId="3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14" fillId="13" borderId="38" xfId="0" applyFont="1" applyFill="1" applyBorder="1" applyAlignment="1">
      <alignment horizontal="center" vertical="center"/>
    </xf>
    <xf numFmtId="0" fontId="14" fillId="14" borderId="38" xfId="0" applyFont="1" applyFill="1" applyBorder="1" applyAlignment="1">
      <alignment horizontal="center" vertical="center"/>
    </xf>
    <xf numFmtId="0" fontId="8" fillId="3" borderId="16" xfId="0" applyFont="1" applyFill="1" applyBorder="1"/>
    <xf numFmtId="0" fontId="14" fillId="15" borderId="38" xfId="0" applyFont="1" applyFill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/>
    <xf numFmtId="0" fontId="7" fillId="0" borderId="73" xfId="0" applyFont="1" applyBorder="1" applyAlignment="1">
      <alignment vertical="center"/>
    </xf>
    <xf numFmtId="0" fontId="7" fillId="0" borderId="74" xfId="0" applyFont="1" applyBorder="1"/>
    <xf numFmtId="0" fontId="8" fillId="3" borderId="53" xfId="0" applyFont="1" applyFill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3" borderId="76" xfId="0" applyFont="1" applyFill="1" applyBorder="1" applyAlignment="1">
      <alignment horizontal="left"/>
    </xf>
    <xf numFmtId="2" fontId="7" fillId="3" borderId="77" xfId="0" applyNumberFormat="1" applyFont="1" applyFill="1" applyBorder="1" applyAlignment="1">
      <alignment horizontal="center" vertical="center"/>
    </xf>
    <xf numFmtId="164" fontId="7" fillId="3" borderId="77" xfId="0" applyNumberFormat="1" applyFont="1" applyFill="1" applyBorder="1" applyAlignment="1">
      <alignment horizontal="center" vertical="center"/>
    </xf>
    <xf numFmtId="2" fontId="7" fillId="3" borderId="77" xfId="0" applyNumberFormat="1" applyFont="1" applyFill="1" applyBorder="1"/>
    <xf numFmtId="164" fontId="8" fillId="3" borderId="78" xfId="0" applyNumberFormat="1" applyFont="1" applyFill="1" applyBorder="1"/>
    <xf numFmtId="0" fontId="14" fillId="16" borderId="38" xfId="0" applyFont="1" applyFill="1" applyBorder="1" applyAlignment="1">
      <alignment horizontal="center" vertical="center"/>
    </xf>
    <xf numFmtId="0" fontId="14" fillId="17" borderId="38" xfId="0" applyFont="1" applyFill="1" applyBorder="1" applyAlignment="1">
      <alignment horizontal="center" vertical="center"/>
    </xf>
    <xf numFmtId="0" fontId="14" fillId="18" borderId="38" xfId="0" applyFont="1" applyFill="1" applyBorder="1" applyAlignment="1">
      <alignment horizontal="center" vertical="center"/>
    </xf>
    <xf numFmtId="0" fontId="7" fillId="0" borderId="68" xfId="0" applyFont="1" applyBorder="1"/>
    <xf numFmtId="0" fontId="14" fillId="20" borderId="38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3" borderId="57" xfId="0" applyFont="1" applyFill="1" applyBorder="1"/>
    <xf numFmtId="0" fontId="14" fillId="21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3" borderId="6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0" fillId="9" borderId="7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20" fillId="9" borderId="6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9" fontId="7" fillId="0" borderId="93" xfId="0" applyNumberFormat="1" applyFont="1" applyBorder="1" applyAlignment="1">
      <alignment horizontal="center" vertical="center" wrapText="1"/>
    </xf>
    <xf numFmtId="0" fontId="7" fillId="3" borderId="94" xfId="0" applyFont="1" applyFill="1" applyBorder="1"/>
    <xf numFmtId="164" fontId="7" fillId="0" borderId="53" xfId="0" applyNumberFormat="1" applyFont="1" applyBorder="1"/>
    <xf numFmtId="164" fontId="7" fillId="3" borderId="53" xfId="0" applyNumberFormat="1" applyFont="1" applyFill="1" applyBorder="1"/>
    <xf numFmtId="164" fontId="7" fillId="3" borderId="54" xfId="0" applyNumberFormat="1" applyFont="1" applyFill="1" applyBorder="1"/>
    <xf numFmtId="0" fontId="7" fillId="3" borderId="68" xfId="0" applyFont="1" applyFill="1" applyBorder="1"/>
    <xf numFmtId="164" fontId="7" fillId="3" borderId="56" xfId="0" applyNumberFormat="1" applyFont="1" applyFill="1" applyBorder="1"/>
    <xf numFmtId="0" fontId="7" fillId="3" borderId="86" xfId="0" applyFont="1" applyFill="1" applyBorder="1"/>
    <xf numFmtId="164" fontId="7" fillId="0" borderId="60" xfId="0" applyNumberFormat="1" applyFont="1" applyBorder="1"/>
    <xf numFmtId="164" fontId="7" fillId="3" borderId="60" xfId="0" applyNumberFormat="1" applyFont="1" applyFill="1" applyBorder="1"/>
    <xf numFmtId="164" fontId="7" fillId="3" borderId="61" xfId="0" applyNumberFormat="1" applyFont="1" applyFill="1" applyBorder="1"/>
    <xf numFmtId="0" fontId="15" fillId="0" borderId="0" xfId="0" applyFont="1"/>
    <xf numFmtId="0" fontId="3" fillId="3" borderId="28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vertical="center"/>
    </xf>
    <xf numFmtId="165" fontId="23" fillId="3" borderId="2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165" fontId="2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26" fillId="0" borderId="0" xfId="0" applyFont="1" applyAlignment="1">
      <alignment horizontal="left" vertical="center"/>
    </xf>
    <xf numFmtId="2" fontId="27" fillId="0" borderId="7" xfId="0" applyNumberFormat="1" applyFont="1" applyBorder="1"/>
    <xf numFmtId="0" fontId="27" fillId="0" borderId="68" xfId="0" applyFont="1" applyBorder="1" applyAlignment="1">
      <alignment vertical="center"/>
    </xf>
    <xf numFmtId="0" fontId="27" fillId="0" borderId="7" xfId="0" applyFont="1" applyBorder="1"/>
    <xf numFmtId="0" fontId="28" fillId="0" borderId="7" xfId="0" applyFont="1" applyBorder="1" applyAlignment="1">
      <alignment horizontal="left"/>
    </xf>
    <xf numFmtId="2" fontId="27" fillId="0" borderId="7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164" fontId="27" fillId="0" borderId="56" xfId="0" applyNumberFormat="1" applyFont="1" applyBorder="1"/>
    <xf numFmtId="0" fontId="5" fillId="22" borderId="7" xfId="0" applyFont="1" applyFill="1" applyBorder="1"/>
    <xf numFmtId="164" fontId="5" fillId="22" borderId="7" xfId="0" applyNumberFormat="1" applyFont="1" applyFill="1" applyBorder="1"/>
    <xf numFmtId="10" fontId="5" fillId="22" borderId="7" xfId="0" applyNumberFormat="1" applyFont="1" applyFill="1" applyBorder="1"/>
    <xf numFmtId="0" fontId="14" fillId="22" borderId="38" xfId="0" applyFont="1" applyFill="1" applyBorder="1" applyAlignment="1">
      <alignment horizontal="center" vertical="center"/>
    </xf>
    <xf numFmtId="2" fontId="26" fillId="0" borderId="7" xfId="0" applyNumberFormat="1" applyFont="1" applyBorder="1" applyAlignment="1">
      <alignment horizontal="center" vertical="center"/>
    </xf>
    <xf numFmtId="0" fontId="31" fillId="0" borderId="0" xfId="0" applyFont="1"/>
    <xf numFmtId="0" fontId="13" fillId="0" borderId="7" xfId="0" applyFont="1" applyBorder="1"/>
    <xf numFmtId="0" fontId="5" fillId="25" borderId="7" xfId="0" applyFont="1" applyFill="1" applyBorder="1"/>
    <xf numFmtId="164" fontId="5" fillId="25" borderId="7" xfId="0" applyNumberFormat="1" applyFont="1" applyFill="1" applyBorder="1"/>
    <xf numFmtId="10" fontId="5" fillId="25" borderId="7" xfId="0" applyNumberFormat="1" applyFont="1" applyFill="1" applyBorder="1"/>
    <xf numFmtId="0" fontId="14" fillId="27" borderId="7" xfId="0" applyFont="1" applyFill="1" applyBorder="1" applyAlignment="1">
      <alignment horizontal="left"/>
    </xf>
    <xf numFmtId="0" fontId="14" fillId="27" borderId="7" xfId="0" applyFont="1" applyFill="1" applyBorder="1"/>
    <xf numFmtId="2" fontId="14" fillId="27" borderId="7" xfId="0" applyNumberFormat="1" applyFont="1" applyFill="1" applyBorder="1"/>
    <xf numFmtId="0" fontId="14" fillId="22" borderId="7" xfId="0" applyFont="1" applyFill="1" applyBorder="1" applyAlignment="1">
      <alignment horizontal="left"/>
    </xf>
    <xf numFmtId="0" fontId="14" fillId="22" borderId="7" xfId="0" applyFont="1" applyFill="1" applyBorder="1"/>
    <xf numFmtId="2" fontId="14" fillId="22" borderId="7" xfId="0" applyNumberFormat="1" applyFont="1" applyFill="1" applyBorder="1"/>
    <xf numFmtId="0" fontId="14" fillId="27" borderId="38" xfId="0" applyFont="1" applyFill="1" applyBorder="1" applyAlignment="1">
      <alignment horizontal="center" vertical="center"/>
    </xf>
    <xf numFmtId="0" fontId="14" fillId="25" borderId="7" xfId="0" applyFont="1" applyFill="1" applyBorder="1" applyAlignment="1">
      <alignment horizontal="left"/>
    </xf>
    <xf numFmtId="0" fontId="14" fillId="25" borderId="7" xfId="0" applyFont="1" applyFill="1" applyBorder="1"/>
    <xf numFmtId="2" fontId="14" fillId="25" borderId="7" xfId="0" applyNumberFormat="1" applyFont="1" applyFill="1" applyBorder="1"/>
    <xf numFmtId="0" fontId="14" fillId="25" borderId="38" xfId="0" applyFont="1" applyFill="1" applyBorder="1" applyAlignment="1">
      <alignment horizontal="center" vertical="center"/>
    </xf>
    <xf numFmtId="164" fontId="18" fillId="0" borderId="7" xfId="0" applyNumberFormat="1" applyFont="1" applyBorder="1"/>
    <xf numFmtId="0" fontId="2" fillId="0" borderId="0" xfId="0" applyFont="1"/>
    <xf numFmtId="0" fontId="13" fillId="0" borderId="9" xfId="0" applyFont="1" applyBorder="1"/>
    <xf numFmtId="0" fontId="23" fillId="3" borderId="29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4" borderId="7" xfId="0" applyFont="1" applyFill="1" applyBorder="1"/>
    <xf numFmtId="0" fontId="16" fillId="5" borderId="7" xfId="0" applyFont="1" applyFill="1" applyBorder="1"/>
    <xf numFmtId="0" fontId="16" fillId="6" borderId="7" xfId="0" applyFont="1" applyFill="1" applyBorder="1"/>
    <xf numFmtId="0" fontId="16" fillId="7" borderId="7" xfId="0" applyFont="1" applyFill="1" applyBorder="1"/>
    <xf numFmtId="0" fontId="16" fillId="8" borderId="7" xfId="0" applyFont="1" applyFill="1" applyBorder="1"/>
    <xf numFmtId="0" fontId="16" fillId="9" borderId="7" xfId="0" applyFont="1" applyFill="1" applyBorder="1"/>
    <xf numFmtId="0" fontId="16" fillId="10" borderId="7" xfId="0" applyFont="1" applyFill="1" applyBorder="1"/>
    <xf numFmtId="0" fontId="16" fillId="11" borderId="7" xfId="0" applyFont="1" applyFill="1" applyBorder="1"/>
    <xf numFmtId="0" fontId="16" fillId="12" borderId="7" xfId="0" applyFont="1" applyFill="1" applyBorder="1"/>
    <xf numFmtId="0" fontId="16" fillId="13" borderId="7" xfId="0" applyFont="1" applyFill="1" applyBorder="1"/>
    <xf numFmtId="0" fontId="16" fillId="14" borderId="7" xfId="0" applyFont="1" applyFill="1" applyBorder="1"/>
    <xf numFmtId="4" fontId="13" fillId="0" borderId="7" xfId="0" applyNumberFormat="1" applyFont="1" applyBorder="1"/>
    <xf numFmtId="2" fontId="16" fillId="15" borderId="7" xfId="0" applyNumberFormat="1" applyFont="1" applyFill="1" applyBorder="1"/>
    <xf numFmtId="2" fontId="16" fillId="16" borderId="7" xfId="0" applyNumberFormat="1" applyFont="1" applyFill="1" applyBorder="1"/>
    <xf numFmtId="2" fontId="16" fillId="17" borderId="7" xfId="0" applyNumberFormat="1" applyFont="1" applyFill="1" applyBorder="1"/>
    <xf numFmtId="0" fontId="16" fillId="18" borderId="7" xfId="0" applyFont="1" applyFill="1" applyBorder="1"/>
    <xf numFmtId="0" fontId="16" fillId="22" borderId="7" xfId="0" applyFont="1" applyFill="1" applyBorder="1"/>
    <xf numFmtId="0" fontId="16" fillId="27" borderId="7" xfId="0" applyFont="1" applyFill="1" applyBorder="1"/>
    <xf numFmtId="0" fontId="16" fillId="25" borderId="7" xfId="0" applyFont="1" applyFill="1" applyBorder="1"/>
    <xf numFmtId="0" fontId="16" fillId="20" borderId="7" xfId="0" applyFont="1" applyFill="1" applyBorder="1"/>
    <xf numFmtId="0" fontId="16" fillId="21" borderId="7" xfId="0" applyFont="1" applyFill="1" applyBorder="1"/>
    <xf numFmtId="0" fontId="13" fillId="3" borderId="28" xfId="0" applyFont="1" applyFill="1" applyBorder="1"/>
    <xf numFmtId="0" fontId="32" fillId="3" borderId="21" xfId="0" applyFont="1" applyFill="1" applyBorder="1" applyAlignment="1">
      <alignment horizontal="center" vertical="center" wrapText="1"/>
    </xf>
    <xf numFmtId="0" fontId="18" fillId="0" borderId="68" xfId="0" applyFont="1" applyBorder="1"/>
    <xf numFmtId="0" fontId="28" fillId="0" borderId="8" xfId="0" applyFont="1" applyBorder="1" applyAlignment="1">
      <alignment horizontal="left"/>
    </xf>
    <xf numFmtId="2" fontId="18" fillId="0" borderId="7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56" xfId="0" applyNumberFormat="1" applyFont="1" applyBorder="1"/>
    <xf numFmtId="165" fontId="32" fillId="3" borderId="28" xfId="0" applyNumberFormat="1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left" vertical="center"/>
    </xf>
    <xf numFmtId="0" fontId="34" fillId="0" borderId="0" xfId="0" applyFon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vertical="center"/>
    </xf>
    <xf numFmtId="0" fontId="18" fillId="0" borderId="9" xfId="0" applyFont="1" applyBorder="1"/>
    <xf numFmtId="3" fontId="18" fillId="0" borderId="7" xfId="0" applyNumberFormat="1" applyFont="1" applyBorder="1"/>
    <xf numFmtId="4" fontId="18" fillId="0" borderId="7" xfId="0" applyNumberFormat="1" applyFont="1" applyBorder="1"/>
    <xf numFmtId="1" fontId="18" fillId="0" borderId="7" xfId="0" applyNumberFormat="1" applyFont="1" applyBorder="1"/>
    <xf numFmtId="0" fontId="18" fillId="0" borderId="68" xfId="0" applyFont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164" fontId="5" fillId="7" borderId="7" xfId="0" applyNumberFormat="1" applyFont="1" applyFill="1" applyBorder="1" applyAlignment="1">
      <alignment vertical="center"/>
    </xf>
    <xf numFmtId="10" fontId="5" fillId="7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8" borderId="7" xfId="0" applyFont="1" applyFill="1" applyBorder="1" applyAlignment="1">
      <alignment vertical="center"/>
    </xf>
    <xf numFmtId="164" fontId="5" fillId="8" borderId="7" xfId="0" applyNumberFormat="1" applyFont="1" applyFill="1" applyBorder="1" applyAlignment="1">
      <alignment vertical="center"/>
    </xf>
    <xf numFmtId="10" fontId="5" fillId="8" borderId="7" xfId="0" applyNumberFormat="1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164" fontId="6" fillId="9" borderId="7" xfId="0" applyNumberFormat="1" applyFont="1" applyFill="1" applyBorder="1" applyAlignment="1">
      <alignment vertical="center"/>
    </xf>
    <xf numFmtId="10" fontId="6" fillId="9" borderId="7" xfId="0" applyNumberFormat="1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164" fontId="5" fillId="10" borderId="7" xfId="0" applyNumberFormat="1" applyFont="1" applyFill="1" applyBorder="1" applyAlignment="1">
      <alignment vertical="center"/>
    </xf>
    <xf numFmtId="10" fontId="5" fillId="10" borderId="7" xfId="0" applyNumberFormat="1" applyFont="1" applyFill="1" applyBorder="1" applyAlignment="1">
      <alignment vertical="center"/>
    </xf>
    <xf numFmtId="0" fontId="5" fillId="11" borderId="7" xfId="0" applyFont="1" applyFill="1" applyBorder="1" applyAlignment="1">
      <alignment vertical="center"/>
    </xf>
    <xf numFmtId="164" fontId="5" fillId="11" borderId="7" xfId="0" applyNumberFormat="1" applyFont="1" applyFill="1" applyBorder="1" applyAlignment="1">
      <alignment vertical="center"/>
    </xf>
    <xf numFmtId="10" fontId="5" fillId="11" borderId="7" xfId="0" applyNumberFormat="1" applyFont="1" applyFill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164" fontId="5" fillId="12" borderId="7" xfId="0" applyNumberFormat="1" applyFont="1" applyFill="1" applyBorder="1" applyAlignment="1">
      <alignment vertical="center"/>
    </xf>
    <xf numFmtId="10" fontId="5" fillId="12" borderId="7" xfId="0" applyNumberFormat="1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164" fontId="5" fillId="13" borderId="7" xfId="0" applyNumberFormat="1" applyFont="1" applyFill="1" applyBorder="1" applyAlignment="1">
      <alignment vertical="center"/>
    </xf>
    <xf numFmtId="10" fontId="5" fillId="13" borderId="7" xfId="0" applyNumberFormat="1" applyFont="1" applyFill="1" applyBorder="1" applyAlignment="1">
      <alignment vertical="center"/>
    </xf>
    <xf numFmtId="0" fontId="5" fillId="14" borderId="7" xfId="0" applyFont="1" applyFill="1" applyBorder="1" applyAlignment="1">
      <alignment vertical="center"/>
    </xf>
    <xf numFmtId="164" fontId="5" fillId="14" borderId="16" xfId="0" applyNumberFormat="1" applyFont="1" applyFill="1" applyBorder="1" applyAlignment="1">
      <alignment vertical="center"/>
    </xf>
    <xf numFmtId="10" fontId="5" fillId="14" borderId="7" xfId="0" applyNumberFormat="1" applyFont="1" applyFill="1" applyBorder="1" applyAlignment="1">
      <alignment vertical="center"/>
    </xf>
    <xf numFmtId="0" fontId="5" fillId="15" borderId="7" xfId="0" applyFont="1" applyFill="1" applyBorder="1" applyAlignment="1">
      <alignment vertical="center"/>
    </xf>
    <xf numFmtId="164" fontId="5" fillId="15" borderId="7" xfId="0" applyNumberFormat="1" applyFont="1" applyFill="1" applyBorder="1" applyAlignment="1">
      <alignment vertical="center"/>
    </xf>
    <xf numFmtId="10" fontId="5" fillId="15" borderId="7" xfId="0" applyNumberFormat="1" applyFont="1" applyFill="1" applyBorder="1" applyAlignment="1">
      <alignment vertical="center"/>
    </xf>
    <xf numFmtId="0" fontId="5" fillId="16" borderId="7" xfId="0" applyFont="1" applyFill="1" applyBorder="1" applyAlignment="1">
      <alignment vertical="center"/>
    </xf>
    <xf numFmtId="164" fontId="5" fillId="16" borderId="7" xfId="0" applyNumberFormat="1" applyFont="1" applyFill="1" applyBorder="1" applyAlignment="1">
      <alignment vertical="center"/>
    </xf>
    <xf numFmtId="10" fontId="5" fillId="16" borderId="7" xfId="0" applyNumberFormat="1" applyFont="1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164" fontId="5" fillId="17" borderId="7" xfId="0" applyNumberFormat="1" applyFont="1" applyFill="1" applyBorder="1" applyAlignment="1">
      <alignment vertical="center"/>
    </xf>
    <xf numFmtId="10" fontId="5" fillId="17" borderId="7" xfId="0" applyNumberFormat="1" applyFont="1" applyFill="1" applyBorder="1" applyAlignment="1">
      <alignment vertical="center"/>
    </xf>
    <xf numFmtId="0" fontId="5" fillId="18" borderId="7" xfId="0" applyFont="1" applyFill="1" applyBorder="1" applyAlignment="1">
      <alignment vertical="center"/>
    </xf>
    <xf numFmtId="164" fontId="5" fillId="18" borderId="7" xfId="0" applyNumberFormat="1" applyFont="1" applyFill="1" applyBorder="1" applyAlignment="1">
      <alignment vertical="center"/>
    </xf>
    <xf numFmtId="10" fontId="5" fillId="18" borderId="7" xfId="0" applyNumberFormat="1" applyFont="1" applyFill="1" applyBorder="1" applyAlignment="1">
      <alignment vertical="center"/>
    </xf>
    <xf numFmtId="0" fontId="5" fillId="22" borderId="7" xfId="0" applyFont="1" applyFill="1" applyBorder="1" applyAlignment="1">
      <alignment vertical="center"/>
    </xf>
    <xf numFmtId="164" fontId="5" fillId="22" borderId="7" xfId="0" applyNumberFormat="1" applyFont="1" applyFill="1" applyBorder="1" applyAlignment="1">
      <alignment vertical="center"/>
    </xf>
    <xf numFmtId="10" fontId="5" fillId="22" borderId="7" xfId="0" applyNumberFormat="1" applyFont="1" applyFill="1" applyBorder="1" applyAlignment="1">
      <alignment vertical="center"/>
    </xf>
    <xf numFmtId="0" fontId="5" fillId="24" borderId="7" xfId="0" applyFont="1" applyFill="1" applyBorder="1" applyAlignment="1">
      <alignment vertical="center"/>
    </xf>
    <xf numFmtId="164" fontId="5" fillId="24" borderId="7" xfId="0" applyNumberFormat="1" applyFont="1" applyFill="1" applyBorder="1" applyAlignment="1">
      <alignment vertical="center"/>
    </xf>
    <xf numFmtId="10" fontId="5" fillId="24" borderId="7" xfId="0" applyNumberFormat="1" applyFont="1" applyFill="1" applyBorder="1" applyAlignment="1">
      <alignment vertical="center"/>
    </xf>
    <xf numFmtId="0" fontId="5" fillId="25" borderId="7" xfId="0" applyFont="1" applyFill="1" applyBorder="1" applyAlignment="1">
      <alignment vertical="center"/>
    </xf>
    <xf numFmtId="164" fontId="5" fillId="25" borderId="7" xfId="0" applyNumberFormat="1" applyFont="1" applyFill="1" applyBorder="1" applyAlignment="1">
      <alignment vertical="center"/>
    </xf>
    <xf numFmtId="10" fontId="5" fillId="25" borderId="7" xfId="0" applyNumberFormat="1" applyFont="1" applyFill="1" applyBorder="1" applyAlignment="1">
      <alignment vertical="center"/>
    </xf>
    <xf numFmtId="0" fontId="5" fillId="20" borderId="7" xfId="0" applyFont="1" applyFill="1" applyBorder="1" applyAlignment="1">
      <alignment vertical="center"/>
    </xf>
    <xf numFmtId="164" fontId="5" fillId="20" borderId="7" xfId="0" applyNumberFormat="1" applyFont="1" applyFill="1" applyBorder="1" applyAlignment="1">
      <alignment vertical="center"/>
    </xf>
    <xf numFmtId="10" fontId="5" fillId="20" borderId="7" xfId="0" applyNumberFormat="1" applyFont="1" applyFill="1" applyBorder="1" applyAlignment="1">
      <alignment vertical="center"/>
    </xf>
    <xf numFmtId="0" fontId="5" fillId="21" borderId="7" xfId="0" applyFont="1" applyFill="1" applyBorder="1" applyAlignment="1">
      <alignment vertical="center"/>
    </xf>
    <xf numFmtId="164" fontId="5" fillId="21" borderId="7" xfId="0" applyNumberFormat="1" applyFont="1" applyFill="1" applyBorder="1" applyAlignment="1">
      <alignment vertical="center"/>
    </xf>
    <xf numFmtId="10" fontId="5" fillId="21" borderId="7" xfId="0" applyNumberFormat="1" applyFont="1" applyFill="1" applyBorder="1" applyAlignment="1">
      <alignment vertical="center"/>
    </xf>
    <xf numFmtId="164" fontId="18" fillId="0" borderId="53" xfId="0" applyNumberFormat="1" applyFont="1" applyBorder="1"/>
    <xf numFmtId="164" fontId="18" fillId="0" borderId="60" xfId="0" applyNumberFormat="1" applyFont="1" applyBorder="1"/>
    <xf numFmtId="0" fontId="9" fillId="0" borderId="0" xfId="0" applyFont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0" fontId="10" fillId="3" borderId="7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10" fontId="5" fillId="4" borderId="7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0" fontId="7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vertical="center"/>
    </xf>
    <xf numFmtId="10" fontId="5" fillId="5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164" fontId="5" fillId="6" borderId="7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2" fontId="18" fillId="0" borderId="7" xfId="0" applyNumberFormat="1" applyFont="1" applyBorder="1" applyAlignment="1">
      <alignment vertical="center"/>
    </xf>
    <xf numFmtId="164" fontId="18" fillId="3" borderId="7" xfId="0" applyNumberFormat="1" applyFont="1" applyFill="1" applyBorder="1" applyAlignment="1">
      <alignment vertical="center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0" fontId="8" fillId="3" borderId="7" xfId="0" applyNumberFormat="1" applyFont="1" applyFill="1" applyBorder="1" applyAlignment="1">
      <alignment vertical="center"/>
    </xf>
    <xf numFmtId="0" fontId="26" fillId="0" borderId="7" xfId="0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16" xfId="0" applyFont="1" applyBorder="1"/>
    <xf numFmtId="0" fontId="8" fillId="0" borderId="16" xfId="0" applyFont="1" applyBorder="1" applyAlignment="1">
      <alignment horizontal="left"/>
    </xf>
    <xf numFmtId="0" fontId="36" fillId="0" borderId="0" xfId="0" applyFont="1"/>
    <xf numFmtId="44" fontId="0" fillId="0" borderId="0" xfId="0" applyNumberFormat="1"/>
    <xf numFmtId="9" fontId="7" fillId="3" borderId="7" xfId="0" applyNumberFormat="1" applyFont="1" applyFill="1" applyBorder="1" applyAlignment="1">
      <alignment vertical="center"/>
    </xf>
    <xf numFmtId="165" fontId="8" fillId="3" borderId="7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165" fontId="7" fillId="0" borderId="7" xfId="0" applyNumberFormat="1" applyFont="1" applyBorder="1" applyAlignment="1">
      <alignment horizontal="left" vertical="center"/>
    </xf>
    <xf numFmtId="9" fontId="10" fillId="3" borderId="7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horizontal="left" vertical="center"/>
    </xf>
    <xf numFmtId="169" fontId="7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44" fontId="0" fillId="0" borderId="0" xfId="2" applyFont="1" applyAlignment="1">
      <alignment vertical="center"/>
    </xf>
    <xf numFmtId="0" fontId="37" fillId="0" borderId="0" xfId="0" applyFont="1"/>
    <xf numFmtId="0" fontId="37" fillId="0" borderId="7" xfId="0" applyFont="1" applyBorder="1" applyAlignment="1">
      <alignment horizontal="left"/>
    </xf>
    <xf numFmtId="0" fontId="39" fillId="0" borderId="7" xfId="0" applyFont="1" applyBorder="1"/>
    <xf numFmtId="2" fontId="37" fillId="0" borderId="7" xfId="0" applyNumberFormat="1" applyFont="1" applyBorder="1"/>
    <xf numFmtId="0" fontId="37" fillId="0" borderId="7" xfId="0" applyFont="1" applyBorder="1" applyAlignment="1">
      <alignment horizontal="center"/>
    </xf>
    <xf numFmtId="0" fontId="37" fillId="0" borderId="7" xfId="0" applyFont="1" applyBorder="1"/>
    <xf numFmtId="0" fontId="40" fillId="0" borderId="0" xfId="0" applyFont="1"/>
    <xf numFmtId="0" fontId="7" fillId="0" borderId="75" xfId="0" applyFont="1" applyBorder="1" applyAlignment="1">
      <alignment horizontal="left" vertical="center"/>
    </xf>
    <xf numFmtId="0" fontId="7" fillId="0" borderId="14" xfId="0" applyFont="1" applyBorder="1"/>
    <xf numFmtId="2" fontId="41" fillId="0" borderId="7" xfId="0" applyNumberFormat="1" applyFont="1" applyBorder="1" applyAlignment="1">
      <alignment horizontal="center" vertical="center"/>
    </xf>
    <xf numFmtId="9" fontId="0" fillId="0" borderId="0" xfId="1" applyFont="1" applyAlignment="1"/>
    <xf numFmtId="0" fontId="7" fillId="0" borderId="8" xfId="0" applyFont="1" applyBorder="1" applyAlignment="1">
      <alignment horizontal="center"/>
    </xf>
    <xf numFmtId="0" fontId="2" fillId="0" borderId="16" xfId="0" applyFont="1" applyBorder="1"/>
    <xf numFmtId="0" fontId="5" fillId="30" borderId="7" xfId="0" applyFont="1" applyFill="1" applyBorder="1" applyAlignment="1">
      <alignment vertical="center"/>
    </xf>
    <xf numFmtId="164" fontId="5" fillId="30" borderId="7" xfId="0" applyNumberFormat="1" applyFont="1" applyFill="1" applyBorder="1" applyAlignment="1">
      <alignment vertical="center"/>
    </xf>
    <xf numFmtId="10" fontId="5" fillId="30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31" borderId="38" xfId="0" applyFont="1" applyFill="1" applyBorder="1" applyAlignment="1">
      <alignment horizontal="center" vertical="center"/>
    </xf>
    <xf numFmtId="0" fontId="5" fillId="31" borderId="7" xfId="0" applyFont="1" applyFill="1" applyBorder="1"/>
    <xf numFmtId="164" fontId="5" fillId="31" borderId="7" xfId="0" applyNumberFormat="1" applyFont="1" applyFill="1" applyBorder="1"/>
    <xf numFmtId="10" fontId="5" fillId="31" borderId="7" xfId="0" applyNumberFormat="1" applyFont="1" applyFill="1" applyBorder="1"/>
    <xf numFmtId="0" fontId="3" fillId="33" borderId="28" xfId="0" applyFont="1" applyFill="1" applyBorder="1" applyAlignment="1">
      <alignment horizontal="left" vertical="center"/>
    </xf>
    <xf numFmtId="0" fontId="3" fillId="34" borderId="28" xfId="0" applyFont="1" applyFill="1" applyBorder="1" applyAlignment="1">
      <alignment horizontal="left" vertical="center"/>
    </xf>
    <xf numFmtId="164" fontId="10" fillId="35" borderId="7" xfId="0" applyNumberFormat="1" applyFont="1" applyFill="1" applyBorder="1" applyAlignment="1">
      <alignment vertical="center"/>
    </xf>
    <xf numFmtId="10" fontId="10" fillId="33" borderId="7" xfId="0" applyNumberFormat="1" applyFont="1" applyFill="1" applyBorder="1" applyAlignment="1">
      <alignment vertical="center"/>
    </xf>
    <xf numFmtId="164" fontId="10" fillId="36" borderId="7" xfId="0" applyNumberFormat="1" applyFont="1" applyFill="1" applyBorder="1" applyAlignment="1">
      <alignment vertical="center"/>
    </xf>
    <xf numFmtId="10" fontId="10" fillId="34" borderId="7" xfId="0" applyNumberFormat="1" applyFont="1" applyFill="1" applyBorder="1" applyAlignment="1">
      <alignment vertical="center"/>
    </xf>
    <xf numFmtId="0" fontId="0" fillId="37" borderId="0" xfId="0" applyFill="1"/>
    <xf numFmtId="0" fontId="0" fillId="37" borderId="68" xfId="0" applyFill="1" applyBorder="1" applyAlignment="1">
      <alignment horizontal="center" vertical="center"/>
    </xf>
    <xf numFmtId="0" fontId="0" fillId="37" borderId="7" xfId="0" applyFill="1" applyBorder="1" applyAlignment="1">
      <alignment horizontal="center" vertical="center"/>
    </xf>
    <xf numFmtId="164" fontId="0" fillId="37" borderId="7" xfId="0" applyNumberFormat="1" applyFill="1" applyBorder="1" applyAlignment="1">
      <alignment horizontal="center" vertical="center"/>
    </xf>
    <xf numFmtId="0" fontId="36" fillId="37" borderId="0" xfId="0" applyFont="1" applyFill="1"/>
    <xf numFmtId="43" fontId="23" fillId="3" borderId="28" xfId="3" applyFont="1" applyFill="1" applyBorder="1" applyAlignment="1">
      <alignment horizontal="center" vertical="center"/>
    </xf>
    <xf numFmtId="44" fontId="0" fillId="0" borderId="0" xfId="2" applyFont="1"/>
    <xf numFmtId="10" fontId="0" fillId="0" borderId="0" xfId="1" applyNumberFormat="1" applyFont="1"/>
    <xf numFmtId="10" fontId="9" fillId="0" borderId="0" xfId="1" applyNumberFormat="1" applyFont="1" applyAlignment="1">
      <alignment horizontal="left" vertical="center"/>
    </xf>
    <xf numFmtId="164" fontId="7" fillId="3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left" vertical="center"/>
    </xf>
    <xf numFmtId="0" fontId="12" fillId="13" borderId="8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4" fontId="7" fillId="0" borderId="0" xfId="0" applyNumberFormat="1" applyFont="1"/>
    <xf numFmtId="0" fontId="0" fillId="0" borderId="0" xfId="0"/>
    <xf numFmtId="164" fontId="7" fillId="0" borderId="8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4" fontId="7" fillId="3" borderId="8" xfId="0" applyNumberFormat="1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165" fontId="10" fillId="3" borderId="8" xfId="0" applyNumberFormat="1" applyFont="1" applyFill="1" applyBorder="1" applyAlignment="1">
      <alignment vertical="center"/>
    </xf>
    <xf numFmtId="0" fontId="5" fillId="20" borderId="8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21" borderId="8" xfId="0" applyFont="1" applyFill="1" applyBorder="1" applyAlignment="1">
      <alignment vertical="center"/>
    </xf>
    <xf numFmtId="164" fontId="10" fillId="3" borderId="8" xfId="0" applyNumberFormat="1" applyFont="1" applyFill="1" applyBorder="1" applyAlignment="1">
      <alignment vertical="center"/>
    </xf>
    <xf numFmtId="0" fontId="5" fillId="15" borderId="8" xfId="0" applyFont="1" applyFill="1" applyBorder="1" applyAlignment="1">
      <alignment vertical="center"/>
    </xf>
    <xf numFmtId="0" fontId="5" fillId="16" borderId="8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5" fillId="18" borderId="8" xfId="0" applyFont="1" applyFill="1" applyBorder="1" applyAlignment="1">
      <alignment vertical="center"/>
    </xf>
    <xf numFmtId="0" fontId="5" fillId="24" borderId="8" xfId="0" applyFont="1" applyFill="1" applyBorder="1" applyAlignment="1">
      <alignment vertical="center"/>
    </xf>
    <xf numFmtId="0" fontId="2" fillId="24" borderId="10" xfId="0" applyFont="1" applyFill="1" applyBorder="1" applyAlignment="1">
      <alignment vertical="center"/>
    </xf>
    <xf numFmtId="0" fontId="2" fillId="24" borderId="9" xfId="0" applyFont="1" applyFill="1" applyBorder="1" applyAlignment="1">
      <alignment vertical="center"/>
    </xf>
    <xf numFmtId="0" fontId="29" fillId="22" borderId="8" xfId="0" applyFont="1" applyFill="1" applyBorder="1" applyAlignment="1">
      <alignment vertical="center"/>
    </xf>
    <xf numFmtId="0" fontId="2" fillId="23" borderId="10" xfId="0" applyFont="1" applyFill="1" applyBorder="1" applyAlignment="1">
      <alignment vertical="center"/>
    </xf>
    <xf numFmtId="0" fontId="2" fillId="23" borderId="9" xfId="0" applyFont="1" applyFill="1" applyBorder="1" applyAlignment="1">
      <alignment vertical="center"/>
    </xf>
    <xf numFmtId="0" fontId="5" fillId="30" borderId="8" xfId="0" applyFont="1" applyFill="1" applyBorder="1" applyAlignment="1">
      <alignment vertical="center"/>
    </xf>
    <xf numFmtId="0" fontId="2" fillId="29" borderId="10" xfId="0" applyFont="1" applyFill="1" applyBorder="1" applyAlignment="1">
      <alignment vertical="center"/>
    </xf>
    <xf numFmtId="0" fontId="2" fillId="29" borderId="9" xfId="0" applyFont="1" applyFill="1" applyBorder="1" applyAlignment="1">
      <alignment vertical="center"/>
    </xf>
    <xf numFmtId="0" fontId="5" fillId="25" borderId="8" xfId="0" applyFont="1" applyFill="1" applyBorder="1" applyAlignment="1">
      <alignment vertical="center"/>
    </xf>
    <xf numFmtId="0" fontId="2" fillId="26" borderId="10" xfId="0" applyFont="1" applyFill="1" applyBorder="1" applyAlignment="1">
      <alignment vertical="center"/>
    </xf>
    <xf numFmtId="0" fontId="2" fillId="26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5" fillId="10" borderId="8" xfId="0" applyFont="1" applyFill="1" applyBorder="1" applyAlignment="1">
      <alignment vertical="center"/>
    </xf>
    <xf numFmtId="0" fontId="5" fillId="11" borderId="8" xfId="0" applyFont="1" applyFill="1" applyBorder="1" applyAlignment="1">
      <alignment vertical="center"/>
    </xf>
    <xf numFmtId="0" fontId="5" fillId="12" borderId="8" xfId="0" applyFont="1" applyFill="1" applyBorder="1" applyAlignment="1">
      <alignment vertical="center"/>
    </xf>
    <xf numFmtId="0" fontId="5" fillId="13" borderId="8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4" fillId="17" borderId="8" xfId="0" applyFont="1" applyFill="1" applyBorder="1" applyAlignment="1">
      <alignment horizontal="left"/>
    </xf>
    <xf numFmtId="0" fontId="14" fillId="16" borderId="8" xfId="0" applyFont="1" applyFill="1" applyBorder="1" applyAlignment="1">
      <alignment horizontal="left"/>
    </xf>
    <xf numFmtId="0" fontId="14" fillId="21" borderId="8" xfId="0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4" fillId="20" borderId="8" xfId="0" applyFont="1" applyFill="1" applyBorder="1" applyAlignment="1">
      <alignment horizontal="left"/>
    </xf>
    <xf numFmtId="0" fontId="14" fillId="20" borderId="16" xfId="0" applyFont="1" applyFill="1" applyBorder="1" applyAlignment="1">
      <alignment horizontal="left"/>
    </xf>
    <xf numFmtId="0" fontId="14" fillId="25" borderId="8" xfId="0" applyFont="1" applyFill="1" applyBorder="1" applyAlignment="1">
      <alignment horizontal="left"/>
    </xf>
    <xf numFmtId="0" fontId="2" fillId="26" borderId="9" xfId="0" applyFont="1" applyFill="1" applyBorder="1"/>
    <xf numFmtId="0" fontId="14" fillId="18" borderId="8" xfId="0" applyFont="1" applyFill="1" applyBorder="1" applyAlignment="1">
      <alignment horizontal="left"/>
    </xf>
    <xf numFmtId="0" fontId="14" fillId="27" borderId="8" xfId="0" applyFont="1" applyFill="1" applyBorder="1" applyAlignment="1">
      <alignment horizontal="left"/>
    </xf>
    <xf numFmtId="0" fontId="2" fillId="24" borderId="9" xfId="0" applyFont="1" applyFill="1" applyBorder="1"/>
    <xf numFmtId="0" fontId="14" fillId="22" borderId="8" xfId="0" applyFont="1" applyFill="1" applyBorder="1" applyAlignment="1">
      <alignment horizontal="left"/>
    </xf>
    <xf numFmtId="0" fontId="14" fillId="22" borderId="16" xfId="0" applyFont="1" applyFill="1" applyBorder="1" applyAlignment="1">
      <alignment horizontal="left"/>
    </xf>
    <xf numFmtId="0" fontId="14" fillId="15" borderId="8" xfId="0" applyFont="1" applyFill="1" applyBorder="1" applyAlignment="1">
      <alignment horizontal="left"/>
    </xf>
    <xf numFmtId="0" fontId="14" fillId="12" borderId="8" xfId="0" applyFont="1" applyFill="1" applyBorder="1" applyAlignment="1">
      <alignment horizontal="left"/>
    </xf>
    <xf numFmtId="0" fontId="14" fillId="14" borderId="8" xfId="0" applyFont="1" applyFill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4" fillId="13" borderId="8" xfId="0" applyFont="1" applyFill="1" applyBorder="1" applyAlignment="1">
      <alignment horizontal="left"/>
    </xf>
    <xf numFmtId="0" fontId="14" fillId="11" borderId="8" xfId="0" applyFont="1" applyFill="1" applyBorder="1" applyAlignment="1">
      <alignment horizontal="left"/>
    </xf>
    <xf numFmtId="0" fontId="14" fillId="10" borderId="8" xfId="0" applyFont="1" applyFill="1" applyBorder="1" applyAlignment="1">
      <alignment horizontal="left"/>
    </xf>
    <xf numFmtId="0" fontId="14" fillId="9" borderId="8" xfId="0" applyFont="1" applyFill="1" applyBorder="1" applyAlignment="1">
      <alignment horizontal="left"/>
    </xf>
    <xf numFmtId="0" fontId="14" fillId="8" borderId="8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8" fillId="0" borderId="9" xfId="0" applyFont="1" applyBorder="1"/>
    <xf numFmtId="0" fontId="14" fillId="6" borderId="8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3" fillId="3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14" fillId="4" borderId="8" xfId="0" applyFont="1" applyFill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8" xfId="0" applyFont="1" applyBorder="1" applyAlignment="1">
      <alignment horizontal="center"/>
    </xf>
    <xf numFmtId="0" fontId="2" fillId="0" borderId="64" xfId="0" applyFont="1" applyBorder="1"/>
    <xf numFmtId="0" fontId="14" fillId="7" borderId="39" xfId="0" applyFont="1" applyFill="1" applyBorder="1" applyAlignment="1">
      <alignment horizontal="left" vertical="center"/>
    </xf>
    <xf numFmtId="0" fontId="2" fillId="0" borderId="40" xfId="0" applyFont="1" applyBorder="1"/>
    <xf numFmtId="0" fontId="2" fillId="0" borderId="41" xfId="0" applyFont="1" applyBorder="1"/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center"/>
    </xf>
    <xf numFmtId="0" fontId="2" fillId="0" borderId="37" xfId="0" applyFont="1" applyBorder="1"/>
    <xf numFmtId="0" fontId="2" fillId="0" borderId="47" xfId="0" applyFont="1" applyBorder="1"/>
    <xf numFmtId="2" fontId="8" fillId="0" borderId="44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3" borderId="51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14" fillId="14" borderId="39" xfId="0" applyFont="1" applyFill="1" applyBorder="1" applyAlignment="1">
      <alignment horizontal="left" vertical="center"/>
    </xf>
    <xf numFmtId="0" fontId="14" fillId="6" borderId="39" xfId="0" applyFont="1" applyFill="1" applyBorder="1" applyAlignment="1">
      <alignment horizontal="left" vertical="center"/>
    </xf>
    <xf numFmtId="0" fontId="7" fillId="0" borderId="58" xfId="0" applyFont="1" applyBorder="1" applyAlignment="1">
      <alignment horizontal="left"/>
    </xf>
    <xf numFmtId="0" fontId="2" fillId="0" borderId="59" xfId="0" applyFont="1" applyBorder="1"/>
    <xf numFmtId="0" fontId="14" fillId="5" borderId="39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3" borderId="51" xfId="0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14" fillId="21" borderId="39" xfId="0" applyFont="1" applyFill="1" applyBorder="1" applyAlignment="1">
      <alignment horizontal="left" vertical="center"/>
    </xf>
    <xf numFmtId="0" fontId="8" fillId="3" borderId="70" xfId="0" applyFont="1" applyFill="1" applyBorder="1" applyAlignment="1">
      <alignment horizontal="left"/>
    </xf>
    <xf numFmtId="0" fontId="14" fillId="10" borderId="39" xfId="0" applyFont="1" applyFill="1" applyBorder="1" applyAlignment="1">
      <alignment horizontal="left" vertical="center"/>
    </xf>
    <xf numFmtId="0" fontId="2" fillId="28" borderId="40" xfId="0" applyFont="1" applyFill="1" applyBorder="1"/>
    <xf numFmtId="0" fontId="2" fillId="28" borderId="41" xfId="0" applyFont="1" applyFill="1" applyBorder="1"/>
    <xf numFmtId="0" fontId="8" fillId="3" borderId="75" xfId="0" applyFont="1" applyFill="1" applyBorder="1" applyAlignment="1">
      <alignment horizontal="left"/>
    </xf>
    <xf numFmtId="0" fontId="14" fillId="20" borderId="39" xfId="0" applyFont="1" applyFill="1" applyBorder="1" applyAlignment="1">
      <alignment horizontal="left" vertical="center"/>
    </xf>
    <xf numFmtId="0" fontId="7" fillId="0" borderId="55" xfId="0" applyFont="1" applyBorder="1" applyAlignment="1">
      <alignment vertical="center"/>
    </xf>
    <xf numFmtId="0" fontId="14" fillId="20" borderId="42" xfId="0" applyFont="1" applyFill="1" applyBorder="1" applyAlignment="1">
      <alignment horizontal="left" vertical="center"/>
    </xf>
    <xf numFmtId="0" fontId="14" fillId="31" borderId="39" xfId="0" applyFont="1" applyFill="1" applyBorder="1" applyAlignment="1">
      <alignment horizontal="left" vertical="center"/>
    </xf>
    <xf numFmtId="0" fontId="2" fillId="32" borderId="40" xfId="0" applyFont="1" applyFill="1" applyBorder="1"/>
    <xf numFmtId="0" fontId="2" fillId="32" borderId="41" xfId="0" applyFont="1" applyFill="1" applyBorder="1"/>
    <xf numFmtId="0" fontId="14" fillId="25" borderId="39" xfId="0" applyFont="1" applyFill="1" applyBorder="1" applyAlignment="1">
      <alignment horizontal="left" vertical="center"/>
    </xf>
    <xf numFmtId="0" fontId="2" fillId="26" borderId="40" xfId="0" applyFont="1" applyFill="1" applyBorder="1"/>
    <xf numFmtId="0" fontId="2" fillId="26" borderId="41" xfId="0" applyFont="1" applyFill="1" applyBorder="1"/>
    <xf numFmtId="0" fontId="14" fillId="13" borderId="39" xfId="0" applyFont="1" applyFill="1" applyBorder="1" applyAlignment="1">
      <alignment horizontal="left" vertical="center"/>
    </xf>
    <xf numFmtId="0" fontId="17" fillId="9" borderId="39" xfId="0" applyFont="1" applyFill="1" applyBorder="1" applyAlignment="1">
      <alignment horizontal="left" vertical="center"/>
    </xf>
    <xf numFmtId="0" fontId="14" fillId="11" borderId="39" xfId="0" applyFont="1" applyFill="1" applyBorder="1" applyAlignment="1">
      <alignment horizontal="left" vertical="center"/>
    </xf>
    <xf numFmtId="0" fontId="14" fillId="27" borderId="39" xfId="0" applyFont="1" applyFill="1" applyBorder="1" applyAlignment="1">
      <alignment horizontal="left" vertical="center"/>
    </xf>
    <xf numFmtId="0" fontId="2" fillId="24" borderId="40" xfId="0" applyFont="1" applyFill="1" applyBorder="1"/>
    <xf numFmtId="0" fontId="2" fillId="24" borderId="41" xfId="0" applyFont="1" applyFill="1" applyBorder="1"/>
    <xf numFmtId="0" fontId="14" fillId="22" borderId="39" xfId="0" applyFont="1" applyFill="1" applyBorder="1" applyAlignment="1">
      <alignment horizontal="left" vertical="center"/>
    </xf>
    <xf numFmtId="0" fontId="2" fillId="23" borderId="40" xfId="0" applyFont="1" applyFill="1" applyBorder="1"/>
    <xf numFmtId="0" fontId="2" fillId="23" borderId="41" xfId="0" applyFont="1" applyFill="1" applyBorder="1"/>
    <xf numFmtId="0" fontId="14" fillId="18" borderId="39" xfId="0" applyFont="1" applyFill="1" applyBorder="1" applyAlignment="1">
      <alignment horizontal="left" vertical="center"/>
    </xf>
    <xf numFmtId="0" fontId="14" fillId="17" borderId="39" xfId="0" applyFont="1" applyFill="1" applyBorder="1" applyAlignment="1">
      <alignment horizontal="left" vertical="center"/>
    </xf>
    <xf numFmtId="0" fontId="14" fillId="16" borderId="39" xfId="0" applyFont="1" applyFill="1" applyBorder="1" applyAlignment="1">
      <alignment horizontal="left" vertical="center"/>
    </xf>
    <xf numFmtId="0" fontId="14" fillId="15" borderId="39" xfId="0" applyFont="1" applyFill="1" applyBorder="1" applyAlignment="1">
      <alignment horizontal="left" vertical="center"/>
    </xf>
    <xf numFmtId="0" fontId="14" fillId="12" borderId="39" xfId="0" applyFont="1" applyFill="1" applyBorder="1" applyAlignment="1">
      <alignment horizontal="left" vertical="center"/>
    </xf>
    <xf numFmtId="0" fontId="14" fillId="8" borderId="39" xfId="0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4" fillId="3" borderId="81" xfId="0" applyFont="1" applyFill="1" applyBorder="1" applyAlignment="1">
      <alignment horizontal="center"/>
    </xf>
    <xf numFmtId="0" fontId="2" fillId="0" borderId="82" xfId="0" applyFont="1" applyBorder="1"/>
    <xf numFmtId="0" fontId="11" fillId="0" borderId="65" xfId="0" applyFont="1" applyBorder="1" applyAlignment="1">
      <alignment horizontal="center"/>
    </xf>
    <xf numFmtId="0" fontId="2" fillId="0" borderId="14" xfId="0" applyFont="1" applyBorder="1"/>
    <xf numFmtId="0" fontId="2" fillId="0" borderId="83" xfId="0" applyFont="1" applyBorder="1"/>
    <xf numFmtId="164" fontId="20" fillId="8" borderId="84" xfId="0" applyNumberFormat="1" applyFont="1" applyFill="1" applyBorder="1" applyAlignment="1">
      <alignment horizontal="center" vertical="center"/>
    </xf>
    <xf numFmtId="0" fontId="2" fillId="0" borderId="85" xfId="0" applyFont="1" applyBorder="1"/>
    <xf numFmtId="0" fontId="2" fillId="0" borderId="50" xfId="0" applyFont="1" applyBorder="1"/>
    <xf numFmtId="0" fontId="21" fillId="2" borderId="70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/>
    </xf>
    <xf numFmtId="0" fontId="2" fillId="0" borderId="88" xfId="0" applyFont="1" applyBorder="1"/>
    <xf numFmtId="0" fontId="2" fillId="0" borderId="89" xfId="0" applyFont="1" applyBorder="1"/>
    <xf numFmtId="0" fontId="22" fillId="3" borderId="90" xfId="0" applyFont="1" applyFill="1" applyBorder="1" applyAlignment="1">
      <alignment horizontal="center" vertical="center"/>
    </xf>
    <xf numFmtId="0" fontId="2" fillId="0" borderId="92" xfId="0" applyFont="1" applyBorder="1"/>
    <xf numFmtId="0" fontId="22" fillId="3" borderId="4" xfId="0" applyFont="1" applyFill="1" applyBorder="1" applyAlignment="1">
      <alignment horizontal="center"/>
    </xf>
    <xf numFmtId="0" fontId="22" fillId="3" borderId="9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</cellXfs>
  <cellStyles count="11">
    <cellStyle name="Millares" xfId="3" builtinId="3"/>
    <cellStyle name="Millares 2" xfId="7" xr:uid="{00000000-0005-0000-0000-000001000000}"/>
    <cellStyle name="Moneda" xfId="2" builtinId="4"/>
    <cellStyle name="Moneda 2" xfId="6" xr:uid="{00000000-0005-0000-0000-000003000000}"/>
    <cellStyle name="Normal" xfId="0" builtinId="0"/>
    <cellStyle name="Normal 2" xfId="4" xr:uid="{00000000-0005-0000-0000-000005000000}"/>
    <cellStyle name="Normal 3" xfId="8" xr:uid="{00000000-0005-0000-0000-000006000000}"/>
    <cellStyle name="Normal 4" xfId="9" xr:uid="{00000000-0005-0000-0000-000007000000}"/>
    <cellStyle name="Normal 5" xfId="10" xr:uid="{00000000-0005-0000-0000-000008000000}"/>
    <cellStyle name="Porcentaje" xfId="1" builtinId="5"/>
    <cellStyle name="Porcentaje 2" xfId="5" xr:uid="{00000000-0005-0000-0000-00000A000000}"/>
  </cellStyles>
  <dxfs count="0"/>
  <tableStyles count="0" defaultTableStyle="TableStyleMedium2" defaultPivotStyle="PivotStyleLight16"/>
  <colors>
    <mruColors>
      <color rgb="FF3A0074"/>
      <color rgb="FF032673"/>
      <color rgb="FF003399"/>
      <color rgb="FF3333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C935-4D72-BCA2-E8E71927496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C935-4D72-BCA2-E8E7192749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C935-4D72-BCA2-E8E71927496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Mat y MO'!$B$8:$B$10</c:f>
              <c:strCache>
                <c:ptCount val="3"/>
                <c:pt idx="0">
                  <c:v>Materiales</c:v>
                </c:pt>
                <c:pt idx="2">
                  <c:v>Mano de Obra</c:v>
                </c:pt>
              </c:strCache>
            </c:strRef>
          </c:cat>
          <c:val>
            <c:numRef>
              <c:f>'% Mat y MO'!$D$8:$D$10</c:f>
              <c:numCache>
                <c:formatCode>0.00%</c:formatCode>
                <c:ptCount val="3"/>
                <c:pt idx="0">
                  <c:v>0.8040072169910456</c:v>
                </c:pt>
                <c:pt idx="2">
                  <c:v>0.19599278300895445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35-4D72-BCA2-E8E719274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5</xdr:row>
      <xdr:rowOff>171450</xdr:rowOff>
    </xdr:from>
    <xdr:ext cx="4524375" cy="2886075"/>
    <xdr:graphicFrame macro="">
      <xdr:nvGraphicFramePr>
        <xdr:cNvPr id="733867257" name="Chart 1">
          <a:extLst>
            <a:ext uri="{FF2B5EF4-FFF2-40B4-BE49-F238E27FC236}">
              <a16:creationId xmlns:a16="http://schemas.microsoft.com/office/drawing/2014/main" id="{00000000-0008-0000-0700-0000F9EC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ropbox\ARCHIVOS%20EMI%20Y%20TINCHO\COMPUTO%20Y%20PRESUPUESTO_CAS\DEFINITIVO\53%20-%20PUBLICACION%20ABRIL%202026\Computo%20y%20Presupuesto%20CAS%20-%20Construccion%20Tradicional%20HUMEDO_ABR2026.xlsx" TargetMode="External"/><Relationship Id="rId1" Type="http://schemas.openxmlformats.org/officeDocument/2006/relationships/externalLinkPath" Target="Computo%20y%20Presupuesto%20CAS%20-%20Construccion%20Tradicional%20HUMEDO_AB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por Rubros"/>
      <sheetName val="Presupuesto"/>
      <sheetName val="Computo"/>
      <sheetName val="Analisis de Precios"/>
      <sheetName val="Hierro Promedio"/>
      <sheetName val="Mano de Obra"/>
      <sheetName val="Lista de Precios"/>
      <sheetName val="% Mat y MO"/>
    </sheetNames>
    <sheetDataSet>
      <sheetData sheetId="0">
        <row r="36">
          <cell r="E36">
            <v>1642837.4325758936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002"/>
  <sheetViews>
    <sheetView tabSelected="1" zoomScale="85" zoomScaleNormal="85" workbookViewId="0">
      <pane ySplit="3" topLeftCell="A4" activePane="bottomLeft" state="frozen"/>
      <selection pane="bottomLeft" activeCell="J16" sqref="J16"/>
    </sheetView>
  </sheetViews>
  <sheetFormatPr baseColWidth="10" defaultColWidth="12.625" defaultRowHeight="15" customHeight="1" x14ac:dyDescent="0.2"/>
  <cols>
    <col min="1" max="1" width="9.375" hidden="1" customWidth="1"/>
    <col min="2" max="2" width="6" customWidth="1"/>
    <col min="3" max="3" width="90.125" bestFit="1" customWidth="1"/>
    <col min="4" max="4" width="19.625" customWidth="1"/>
    <col min="5" max="5" width="24" bestFit="1" customWidth="1"/>
    <col min="6" max="20" width="9.375" customWidth="1"/>
  </cols>
  <sheetData>
    <row r="1" spans="2:6" ht="31.5" x14ac:dyDescent="0.2">
      <c r="B1" s="573" t="s">
        <v>0</v>
      </c>
      <c r="C1" s="574"/>
      <c r="D1" s="574"/>
      <c r="E1" s="575"/>
      <c r="F1" s="1"/>
    </row>
    <row r="2" spans="2:6" ht="20.25" customHeight="1" x14ac:dyDescent="0.5">
      <c r="B2" s="576" t="str">
        <f>+Presupuesto!A2</f>
        <v>MODELO CAS  3 - VIVIENDA UNIFAMILIAR 220,92 m2 - OPCIÓN CONSTRUCCIÓN EN SECO</v>
      </c>
      <c r="C2" s="577"/>
      <c r="D2" s="577"/>
      <c r="E2" s="578"/>
      <c r="F2" s="2"/>
    </row>
    <row r="3" spans="2:6" ht="24.75" x14ac:dyDescent="0.5">
      <c r="B3" s="3" t="s">
        <v>1</v>
      </c>
      <c r="C3" s="3" t="s">
        <v>2</v>
      </c>
      <c r="D3" s="4" t="s">
        <v>3</v>
      </c>
      <c r="E3" s="3" t="s">
        <v>4</v>
      </c>
      <c r="F3" s="5"/>
    </row>
    <row r="4" spans="2:6" ht="19.5" x14ac:dyDescent="0.4">
      <c r="B4" s="6">
        <f>+Presupuesto!A5</f>
        <v>1</v>
      </c>
      <c r="C4" s="6" t="str">
        <f>+Presupuesto!B5</f>
        <v>TRABAJOS PRELIMINARES</v>
      </c>
      <c r="D4" s="7">
        <f>+Presupuesto!H5</f>
        <v>3901411.0263704704</v>
      </c>
      <c r="E4" s="8">
        <f>+Presupuesto!I5</f>
        <v>1.4371642906980182E-2</v>
      </c>
    </row>
    <row r="5" spans="2:6" ht="19.5" x14ac:dyDescent="0.4">
      <c r="B5" s="9">
        <f>+Presupuesto!A11</f>
        <v>2</v>
      </c>
      <c r="C5" s="9" t="str">
        <f>+Presupuesto!B11</f>
        <v>MOVIMIENTOS DE SUELO</v>
      </c>
      <c r="D5" s="10">
        <f>+Presupuesto!H11</f>
        <v>1445543.6167872821</v>
      </c>
      <c r="E5" s="11">
        <f>+Presupuesto!I11</f>
        <v>5.3249546193697263E-3</v>
      </c>
    </row>
    <row r="6" spans="2:6" ht="19.5" x14ac:dyDescent="0.4">
      <c r="B6" s="12">
        <f>+Presupuesto!A15</f>
        <v>3</v>
      </c>
      <c r="C6" s="12" t="str">
        <f>+Presupuesto!B15</f>
        <v>HORMIGON ARMADO</v>
      </c>
      <c r="D6" s="13">
        <f>+Presupuesto!H15</f>
        <v>23204131.445774693</v>
      </c>
      <c r="E6" s="14">
        <f>+Presupuesto!I15</f>
        <v>8.5477148870301292E-2</v>
      </c>
    </row>
    <row r="7" spans="2:6" ht="19.5" x14ac:dyDescent="0.4">
      <c r="B7" s="15">
        <f>+Presupuesto!A23</f>
        <v>4</v>
      </c>
      <c r="C7" s="15" t="str">
        <f>+Presupuesto!B23</f>
        <v>TABIQUES ESTRUCTURALES, TABIQUES SIMPLES, ENTREPISO Y ESCALERA</v>
      </c>
      <c r="D7" s="16">
        <f>+Presupuesto!H23</f>
        <v>84393316.024822399</v>
      </c>
      <c r="E7" s="17">
        <f>+Presupuesto!I23</f>
        <v>0.31087998507376546</v>
      </c>
    </row>
    <row r="8" spans="2:6" ht="19.5" x14ac:dyDescent="0.4">
      <c r="B8" s="18">
        <f>+Presupuesto!A30</f>
        <v>5</v>
      </c>
      <c r="C8" s="18" t="str">
        <f>+Presupuesto!B30</f>
        <v>CONTRAPISOS</v>
      </c>
      <c r="D8" s="19">
        <f>+Presupuesto!H30</f>
        <v>1063324.0543366179</v>
      </c>
      <c r="E8" s="20">
        <f>+Presupuesto!I30</f>
        <v>3.9169709369343293E-3</v>
      </c>
    </row>
    <row r="9" spans="2:6" ht="19.5" x14ac:dyDescent="0.4">
      <c r="B9" s="21">
        <f>+Presupuesto!A33</f>
        <v>6</v>
      </c>
      <c r="C9" s="21" t="str">
        <f>+Presupuesto!B33</f>
        <v>PISOS, ZOCALOS Y ANTEPECHOS</v>
      </c>
      <c r="D9" s="22">
        <f>+Presupuesto!H33</f>
        <v>8486325.4749502316</v>
      </c>
      <c r="E9" s="23">
        <f>+Presupuesto!I33</f>
        <v>3.1261110017381799E-2</v>
      </c>
    </row>
    <row r="10" spans="2:6" ht="19.5" x14ac:dyDescent="0.4">
      <c r="B10" s="24">
        <f>+Presupuesto!A40</f>
        <v>7</v>
      </c>
      <c r="C10" s="24" t="str">
        <f>+Presupuesto!B40</f>
        <v>REVESTIMIENTOS</v>
      </c>
      <c r="D10" s="25">
        <f>+Presupuesto!H40</f>
        <v>3799378.0757111507</v>
      </c>
      <c r="E10" s="26">
        <f>+Presupuesto!I40</f>
        <v>1.3995783731489651E-2</v>
      </c>
    </row>
    <row r="11" spans="2:6" ht="19.5" x14ac:dyDescent="0.4">
      <c r="B11" s="27">
        <f>+Presupuesto!A47</f>
        <v>8</v>
      </c>
      <c r="C11" s="27" t="str">
        <f>+Presupuesto!B47</f>
        <v>MARMOLERIA Y GRANITO</v>
      </c>
      <c r="D11" s="28">
        <f>+Presupuesto!H47</f>
        <v>3407850.9894126561</v>
      </c>
      <c r="E11" s="29">
        <f>+Presupuesto!I47</f>
        <v>1.2553513887410408E-2</v>
      </c>
    </row>
    <row r="12" spans="2:6" ht="19.5" x14ac:dyDescent="0.4">
      <c r="B12" s="30">
        <f>+Presupuesto!A52</f>
        <v>9</v>
      </c>
      <c r="C12" s="30" t="str">
        <f>+Presupuesto!B52</f>
        <v>CIELORRASOS</v>
      </c>
      <c r="D12" s="31">
        <f>+Presupuesto!H52</f>
        <v>7955196.2852064334</v>
      </c>
      <c r="E12" s="32">
        <f>+Presupuesto!I52</f>
        <v>2.9304587364198845E-2</v>
      </c>
    </row>
    <row r="13" spans="2:6" ht="19.5" x14ac:dyDescent="0.4">
      <c r="B13" s="33">
        <f>+Presupuesto!A55</f>
        <v>10</v>
      </c>
      <c r="C13" s="33" t="str">
        <f>+Presupuesto!B55</f>
        <v>CARPINTERIA</v>
      </c>
      <c r="D13" s="34">
        <f>+Presupuesto!H55</f>
        <v>36185581.293718219</v>
      </c>
      <c r="E13" s="35">
        <f>+Presupuesto!I55</f>
        <v>0.13329696594891349</v>
      </c>
    </row>
    <row r="14" spans="2:6" ht="19.5" x14ac:dyDescent="0.4">
      <c r="B14" s="548">
        <f>+Presupuesto!A58</f>
        <v>11</v>
      </c>
      <c r="C14" s="548" t="str">
        <f>+Presupuesto!B58</f>
        <v>MUEBLES DE COCINA Y ASADOR, PLACARDS, VANITORYS Y VESTIDORES</v>
      </c>
      <c r="D14" s="549">
        <f>+Presupuesto!H58</f>
        <v>15474948.441562006</v>
      </c>
      <c r="E14" s="550">
        <f>+Presupuesto!I58</f>
        <v>5.7005127504589137E-2</v>
      </c>
    </row>
    <row r="15" spans="2:6" ht="19.5" x14ac:dyDescent="0.4">
      <c r="B15" s="36">
        <f>+Presupuesto!A61</f>
        <v>12</v>
      </c>
      <c r="C15" s="36" t="str">
        <f>+Presupuesto!B61</f>
        <v>INSTALACION ELECTRICA</v>
      </c>
      <c r="D15" s="37">
        <f>+Presupuesto!H61</f>
        <v>12103267.043160386</v>
      </c>
      <c r="E15" s="38">
        <f>+Presupuesto!I61</f>
        <v>4.4584851679661398E-2</v>
      </c>
    </row>
    <row r="16" spans="2:6" ht="19.5" x14ac:dyDescent="0.4">
      <c r="B16" s="39">
        <f>+Presupuesto!A70</f>
        <v>13</v>
      </c>
      <c r="C16" s="39" t="str">
        <f>+Presupuesto!B70</f>
        <v>INSTALACION SANITARIA Y PLUVIALES</v>
      </c>
      <c r="D16" s="40">
        <f>+Presupuesto!H70</f>
        <v>18805072.988283265</v>
      </c>
      <c r="E16" s="41">
        <f>+Presupuesto!I70</f>
        <v>6.9272320194043169E-2</v>
      </c>
    </row>
    <row r="17" spans="2:6" ht="19.5" x14ac:dyDescent="0.4">
      <c r="B17" s="42">
        <f>+Presupuesto!A77</f>
        <v>14</v>
      </c>
      <c r="C17" s="42" t="str">
        <f>+Presupuesto!B77</f>
        <v>INSTALACION DE GAS</v>
      </c>
      <c r="D17" s="43">
        <f>+Presupuesto!H77</f>
        <v>1453431.3364396207</v>
      </c>
      <c r="E17" s="44">
        <f>+Presupuesto!I77</f>
        <v>5.3540106428001111E-3</v>
      </c>
    </row>
    <row r="18" spans="2:6" ht="19.5" x14ac:dyDescent="0.4">
      <c r="B18" s="45">
        <f>+Presupuesto!A81</f>
        <v>15</v>
      </c>
      <c r="C18" s="45" t="str">
        <f>+Presupuesto!B81</f>
        <v>CALEFACCION</v>
      </c>
      <c r="D18" s="46">
        <f>+Presupuesto!H81</f>
        <v>10086356.713106489</v>
      </c>
      <c r="E18" s="47">
        <f>+Presupuesto!I81</f>
        <v>3.7155151285878367E-2</v>
      </c>
    </row>
    <row r="19" spans="2:6" ht="19.5" x14ac:dyDescent="0.4">
      <c r="B19" s="48">
        <f>+Presupuesto!A88</f>
        <v>16</v>
      </c>
      <c r="C19" s="48" t="str">
        <f>+Presupuesto!B88</f>
        <v>CUBIERTA DE TECHOS</v>
      </c>
      <c r="D19" s="49">
        <f>+Presupuesto!H88</f>
        <v>23065700.607508887</v>
      </c>
      <c r="E19" s="50">
        <f>+Presupuesto!I88</f>
        <v>8.4967210655275294E-2</v>
      </c>
    </row>
    <row r="20" spans="2:6" ht="19.5" x14ac:dyDescent="0.4">
      <c r="B20" s="352">
        <f>+Presupuesto!A92</f>
        <v>17</v>
      </c>
      <c r="C20" s="352" t="str">
        <f>+Presupuesto!B92</f>
        <v>ZINGUERIA</v>
      </c>
      <c r="D20" s="353">
        <f>+Presupuesto!H92</f>
        <v>2895564.9653851688</v>
      </c>
      <c r="E20" s="354">
        <f>+Presupuesto!I92</f>
        <v>1.0666403876751255E-2</v>
      </c>
    </row>
    <row r="21" spans="2:6" ht="19.5" x14ac:dyDescent="0.4">
      <c r="B21" s="359">
        <f>+Presupuesto!A95</f>
        <v>18</v>
      </c>
      <c r="C21" s="359" t="str">
        <f>+Presupuesto!B95</f>
        <v>REJAS y BARANDAS</v>
      </c>
      <c r="D21" s="360">
        <f>+Presupuesto!H95</f>
        <v>2356764.6740320628</v>
      </c>
      <c r="E21" s="361">
        <f>+Presupuesto!I95</f>
        <v>8.6816231568619326E-3</v>
      </c>
    </row>
    <row r="22" spans="2:6" ht="19.5" x14ac:dyDescent="0.4">
      <c r="B22" s="51">
        <f>+Presupuesto!A99</f>
        <v>19</v>
      </c>
      <c r="C22" s="51" t="str">
        <f>+Presupuesto!B99</f>
        <v>ESPEJOS</v>
      </c>
      <c r="D22" s="52">
        <f>+Presupuesto!H99</f>
        <v>460664.79841040017</v>
      </c>
      <c r="E22" s="53">
        <f>+Presupuesto!I99</f>
        <v>1.6969527019380533E-3</v>
      </c>
    </row>
    <row r="23" spans="2:6" ht="15.75" customHeight="1" x14ac:dyDescent="0.4">
      <c r="B23" s="54">
        <f>+Presupuesto!A102</f>
        <v>20</v>
      </c>
      <c r="C23" s="54" t="str">
        <f>+Presupuesto!B102</f>
        <v>PINTURA</v>
      </c>
      <c r="D23" s="55">
        <f>+Presupuesto!H102</f>
        <v>10712514.328105306</v>
      </c>
      <c r="E23" s="56">
        <f>+Presupuesto!I102</f>
        <v>3.9461730517193344E-2</v>
      </c>
    </row>
    <row r="24" spans="2:6" ht="15.75" customHeight="1" x14ac:dyDescent="0.4">
      <c r="B24" s="57">
        <f>+Presupuesto!A109</f>
        <v>21</v>
      </c>
      <c r="C24" s="57" t="str">
        <f>+Presupuesto!B109</f>
        <v>LIMPIEZA FINAL DE OBRA</v>
      </c>
      <c r="D24" s="58">
        <f>+Presupuesto!H109</f>
        <v>209559.30632100475</v>
      </c>
      <c r="E24" s="59">
        <f>+Presupuesto!I109</f>
        <v>7.7195442826278845E-4</v>
      </c>
    </row>
    <row r="25" spans="2:6" ht="11.25" customHeight="1" x14ac:dyDescent="0.2">
      <c r="B25" s="60"/>
      <c r="C25" s="60"/>
      <c r="D25" s="61"/>
      <c r="E25" s="60"/>
    </row>
    <row r="26" spans="2:6" s="422" customFormat="1" ht="15.75" customHeight="1" x14ac:dyDescent="0.2">
      <c r="B26" s="566" t="s">
        <v>5</v>
      </c>
      <c r="C26" s="567"/>
      <c r="D26" s="515"/>
      <c r="E26" s="516">
        <f>+SUM(D4:D24)</f>
        <v>271465903.48940474</v>
      </c>
      <c r="F26" s="517"/>
    </row>
    <row r="27" spans="2:6" s="422" customFormat="1" ht="15.75" customHeight="1" x14ac:dyDescent="0.2">
      <c r="B27" s="568" t="s">
        <v>6</v>
      </c>
      <c r="C27" s="567"/>
      <c r="D27" s="508">
        <f>+Presupuesto!G115</f>
        <v>0.1</v>
      </c>
      <c r="E27" s="518">
        <f>+E26*D27</f>
        <v>27146590.348940477</v>
      </c>
      <c r="F27" s="517"/>
    </row>
    <row r="28" spans="2:6" s="422" customFormat="1" ht="15.75" customHeight="1" x14ac:dyDescent="0.2">
      <c r="B28" s="568" t="s">
        <v>7</v>
      </c>
      <c r="C28" s="567"/>
      <c r="D28" s="508">
        <f>+Presupuesto!G116</f>
        <v>0.1</v>
      </c>
      <c r="E28" s="518">
        <f>+E26*D28</f>
        <v>27146590.348940477</v>
      </c>
      <c r="F28" s="517"/>
    </row>
    <row r="29" spans="2:6" s="422" customFormat="1" ht="15.75" customHeight="1" x14ac:dyDescent="0.2">
      <c r="B29" s="566" t="s">
        <v>8</v>
      </c>
      <c r="C29" s="567"/>
      <c r="D29" s="515"/>
      <c r="E29" s="516">
        <f>+E26+E27+E28</f>
        <v>325759084.18728572</v>
      </c>
      <c r="F29" s="517"/>
    </row>
    <row r="30" spans="2:6" s="422" customFormat="1" ht="15.75" customHeight="1" x14ac:dyDescent="0.2">
      <c r="B30" s="568" t="s">
        <v>11</v>
      </c>
      <c r="C30" s="567"/>
      <c r="D30" s="508">
        <v>0.105</v>
      </c>
      <c r="E30" s="518">
        <f>+D30*E29</f>
        <v>34204703.839665003</v>
      </c>
      <c r="F30" s="517"/>
    </row>
    <row r="31" spans="2:6" s="422" customFormat="1" ht="15.75" customHeight="1" x14ac:dyDescent="0.2">
      <c r="B31" s="566" t="s">
        <v>10</v>
      </c>
      <c r="C31" s="567"/>
      <c r="D31" s="515"/>
      <c r="E31" s="516">
        <f>+E29+E30</f>
        <v>359963788.02695072</v>
      </c>
      <c r="F31" s="517"/>
    </row>
    <row r="32" spans="2:6" s="422" customFormat="1" ht="15.75" customHeight="1" x14ac:dyDescent="0.2">
      <c r="B32" s="568" t="s">
        <v>9</v>
      </c>
      <c r="C32" s="567"/>
      <c r="D32" s="508">
        <f>+Presupuesto!G120</f>
        <v>6.6600663948466574E-2</v>
      </c>
      <c r="E32" s="518">
        <f>+Presupuesto!H120</f>
        <v>23973827.280000001</v>
      </c>
      <c r="F32" s="565">
        <f>+E32*1/E33</f>
        <v>6.244198620870578E-2</v>
      </c>
    </row>
    <row r="33" spans="2:6" s="422" customFormat="1" ht="15.75" customHeight="1" x14ac:dyDescent="0.2">
      <c r="B33" s="569" t="s">
        <v>12</v>
      </c>
      <c r="C33" s="567"/>
      <c r="D33" s="519"/>
      <c r="E33" s="520">
        <f>+E31+E32</f>
        <v>383937615.30695069</v>
      </c>
      <c r="F33" s="517"/>
    </row>
    <row r="34" spans="2:6" x14ac:dyDescent="0.25">
      <c r="D34" s="62"/>
    </row>
    <row r="35" spans="2:6" ht="24.75" x14ac:dyDescent="0.5">
      <c r="B35" s="570" t="s">
        <v>568</v>
      </c>
      <c r="C35" s="571"/>
      <c r="D35" s="572"/>
      <c r="E35" s="63">
        <f>+E33/220.92</f>
        <v>1737903.3827039232</v>
      </c>
    </row>
    <row r="36" spans="2:6" ht="15.75" customHeight="1" x14ac:dyDescent="0.25">
      <c r="D36" s="62"/>
    </row>
    <row r="37" spans="2:6" ht="15.75" customHeight="1" x14ac:dyDescent="0.2"/>
    <row r="38" spans="2:6" ht="30" customHeight="1" x14ac:dyDescent="0.5">
      <c r="D38" s="62"/>
      <c r="E38" s="63">
        <f>+'[1]Resumen por Rubros'!$E$36</f>
        <v>1642837.4325758936</v>
      </c>
    </row>
    <row r="39" spans="2:6" ht="15.75" customHeight="1" x14ac:dyDescent="0.25">
      <c r="D39" s="62"/>
    </row>
    <row r="40" spans="2:6" ht="15.75" customHeight="1" x14ac:dyDescent="0.25">
      <c r="D40" s="62" t="s">
        <v>566</v>
      </c>
      <c r="E40" s="514">
        <f>+E35-E38</f>
        <v>95065.950128029566</v>
      </c>
      <c r="F40" s="534"/>
    </row>
    <row r="41" spans="2:6" ht="15.75" customHeight="1" x14ac:dyDescent="0.25">
      <c r="D41" s="62" t="s">
        <v>567</v>
      </c>
      <c r="E41" s="564">
        <f>+E40*1/E38</f>
        <v>5.7866924774760291E-2</v>
      </c>
    </row>
    <row r="42" spans="2:6" ht="15.75" customHeight="1" x14ac:dyDescent="0.25">
      <c r="D42" s="62"/>
    </row>
    <row r="43" spans="2:6" ht="15.75" customHeight="1" x14ac:dyDescent="0.25">
      <c r="D43" s="62"/>
    </row>
    <row r="44" spans="2:6" ht="15.75" customHeight="1" x14ac:dyDescent="0.25">
      <c r="D44" s="62"/>
    </row>
    <row r="45" spans="2:6" ht="15.75" customHeight="1" x14ac:dyDescent="0.25">
      <c r="D45" s="62"/>
    </row>
    <row r="46" spans="2:6" ht="15.75" customHeight="1" x14ac:dyDescent="0.25">
      <c r="D46" s="62"/>
    </row>
    <row r="47" spans="2:6" ht="15.75" customHeight="1" x14ac:dyDescent="0.25">
      <c r="D47" s="62"/>
    </row>
    <row r="48" spans="2:6" ht="15.75" customHeight="1" x14ac:dyDescent="0.25">
      <c r="D48" s="62"/>
    </row>
    <row r="49" spans="4:4" ht="15.75" customHeight="1" x14ac:dyDescent="0.25">
      <c r="D49" s="62"/>
    </row>
    <row r="50" spans="4:4" ht="15.75" customHeight="1" x14ac:dyDescent="0.25">
      <c r="D50" s="62"/>
    </row>
    <row r="51" spans="4:4" ht="15.75" customHeight="1" x14ac:dyDescent="0.25">
      <c r="D51" s="62"/>
    </row>
    <row r="52" spans="4:4" ht="15.75" customHeight="1" x14ac:dyDescent="0.25">
      <c r="D52" s="62"/>
    </row>
    <row r="53" spans="4:4" ht="15.75" customHeight="1" x14ac:dyDescent="0.25">
      <c r="D53" s="62"/>
    </row>
    <row r="54" spans="4:4" ht="15.75" customHeight="1" x14ac:dyDescent="0.25">
      <c r="D54" s="62"/>
    </row>
    <row r="55" spans="4:4" ht="15.75" customHeight="1" x14ac:dyDescent="0.25">
      <c r="D55" s="62"/>
    </row>
    <row r="56" spans="4:4" ht="15.75" customHeight="1" x14ac:dyDescent="0.25">
      <c r="D56" s="62"/>
    </row>
    <row r="57" spans="4:4" ht="15.75" customHeight="1" x14ac:dyDescent="0.25">
      <c r="D57" s="62"/>
    </row>
    <row r="58" spans="4:4" ht="15.75" customHeight="1" x14ac:dyDescent="0.25">
      <c r="D58" s="62"/>
    </row>
    <row r="59" spans="4:4" ht="15.75" customHeight="1" x14ac:dyDescent="0.25">
      <c r="D59" s="62"/>
    </row>
    <row r="60" spans="4:4" ht="15.75" customHeight="1" x14ac:dyDescent="0.25">
      <c r="D60" s="62"/>
    </row>
    <row r="61" spans="4:4" ht="15.75" customHeight="1" x14ac:dyDescent="0.25">
      <c r="D61" s="62"/>
    </row>
    <row r="62" spans="4:4" ht="15.75" customHeight="1" x14ac:dyDescent="0.25">
      <c r="D62" s="62"/>
    </row>
    <row r="63" spans="4:4" ht="15.75" customHeight="1" x14ac:dyDescent="0.25">
      <c r="D63" s="62"/>
    </row>
    <row r="64" spans="4:4" ht="15.75" customHeight="1" x14ac:dyDescent="0.25">
      <c r="D64" s="62"/>
    </row>
    <row r="65" spans="4:4" ht="15.75" customHeight="1" x14ac:dyDescent="0.25">
      <c r="D65" s="62"/>
    </row>
    <row r="66" spans="4:4" ht="15.75" customHeight="1" x14ac:dyDescent="0.25">
      <c r="D66" s="62"/>
    </row>
    <row r="67" spans="4:4" ht="15.75" customHeight="1" x14ac:dyDescent="0.25">
      <c r="D67" s="62"/>
    </row>
    <row r="68" spans="4:4" ht="15.75" customHeight="1" x14ac:dyDescent="0.25">
      <c r="D68" s="62"/>
    </row>
    <row r="69" spans="4:4" ht="15.75" customHeight="1" x14ac:dyDescent="0.25">
      <c r="D69" s="62"/>
    </row>
    <row r="70" spans="4:4" ht="15.75" customHeight="1" x14ac:dyDescent="0.25">
      <c r="D70" s="62"/>
    </row>
    <row r="71" spans="4:4" ht="15.75" customHeight="1" x14ac:dyDescent="0.25">
      <c r="D71" s="62"/>
    </row>
    <row r="72" spans="4:4" ht="15.75" customHeight="1" x14ac:dyDescent="0.25">
      <c r="D72" s="62"/>
    </row>
    <row r="73" spans="4:4" ht="15.75" customHeight="1" x14ac:dyDescent="0.25">
      <c r="D73" s="62"/>
    </row>
    <row r="74" spans="4:4" ht="15.75" customHeight="1" x14ac:dyDescent="0.25">
      <c r="D74" s="62"/>
    </row>
    <row r="75" spans="4:4" ht="15.75" customHeight="1" x14ac:dyDescent="0.25">
      <c r="D75" s="62"/>
    </row>
    <row r="76" spans="4:4" ht="15.75" customHeight="1" x14ac:dyDescent="0.25">
      <c r="D76" s="62"/>
    </row>
    <row r="77" spans="4:4" ht="15.75" customHeight="1" x14ac:dyDescent="0.25">
      <c r="D77" s="62"/>
    </row>
    <row r="78" spans="4:4" ht="15.75" customHeight="1" x14ac:dyDescent="0.25">
      <c r="D78" s="62"/>
    </row>
    <row r="79" spans="4:4" ht="15.75" customHeight="1" x14ac:dyDescent="0.25">
      <c r="D79" s="62"/>
    </row>
    <row r="80" spans="4:4" ht="15.75" customHeight="1" x14ac:dyDescent="0.25">
      <c r="D80" s="62"/>
    </row>
    <row r="81" spans="4:4" ht="15.75" customHeight="1" x14ac:dyDescent="0.25">
      <c r="D81" s="62"/>
    </row>
    <row r="82" spans="4:4" ht="15.75" customHeight="1" x14ac:dyDescent="0.25">
      <c r="D82" s="62"/>
    </row>
    <row r="83" spans="4:4" ht="15.75" customHeight="1" x14ac:dyDescent="0.25">
      <c r="D83" s="62"/>
    </row>
    <row r="84" spans="4:4" ht="15.75" customHeight="1" x14ac:dyDescent="0.25">
      <c r="D84" s="62"/>
    </row>
    <row r="85" spans="4:4" ht="15.75" customHeight="1" x14ac:dyDescent="0.25">
      <c r="D85" s="62"/>
    </row>
    <row r="86" spans="4:4" ht="15.75" customHeight="1" x14ac:dyDescent="0.25">
      <c r="D86" s="62"/>
    </row>
    <row r="87" spans="4:4" ht="15.75" customHeight="1" x14ac:dyDescent="0.25">
      <c r="D87" s="62"/>
    </row>
    <row r="88" spans="4:4" ht="15.75" customHeight="1" x14ac:dyDescent="0.25">
      <c r="D88" s="62"/>
    </row>
    <row r="89" spans="4:4" ht="15.75" customHeight="1" x14ac:dyDescent="0.25">
      <c r="D89" s="62"/>
    </row>
    <row r="90" spans="4:4" ht="15.75" customHeight="1" x14ac:dyDescent="0.25">
      <c r="D90" s="62"/>
    </row>
    <row r="91" spans="4:4" ht="15.75" customHeight="1" x14ac:dyDescent="0.25">
      <c r="D91" s="62"/>
    </row>
    <row r="92" spans="4:4" ht="15.75" customHeight="1" x14ac:dyDescent="0.25">
      <c r="D92" s="62"/>
    </row>
    <row r="93" spans="4:4" ht="15.75" customHeight="1" x14ac:dyDescent="0.25">
      <c r="D93" s="62"/>
    </row>
    <row r="94" spans="4:4" ht="15.75" customHeight="1" x14ac:dyDescent="0.25">
      <c r="D94" s="62"/>
    </row>
    <row r="95" spans="4:4" ht="15.75" customHeight="1" x14ac:dyDescent="0.25">
      <c r="D95" s="62"/>
    </row>
    <row r="96" spans="4:4" ht="15.75" customHeight="1" x14ac:dyDescent="0.25">
      <c r="D96" s="62"/>
    </row>
    <row r="97" spans="4:4" ht="15.75" customHeight="1" x14ac:dyDescent="0.25">
      <c r="D97" s="62"/>
    </row>
    <row r="98" spans="4:4" ht="15.75" customHeight="1" x14ac:dyDescent="0.25">
      <c r="D98" s="62"/>
    </row>
    <row r="99" spans="4:4" ht="15.75" customHeight="1" x14ac:dyDescent="0.25">
      <c r="D99" s="62"/>
    </row>
    <row r="100" spans="4:4" ht="15.75" customHeight="1" x14ac:dyDescent="0.25">
      <c r="D100" s="62"/>
    </row>
    <row r="101" spans="4:4" ht="15.75" customHeight="1" x14ac:dyDescent="0.25">
      <c r="D101" s="62"/>
    </row>
    <row r="102" spans="4:4" ht="15.75" customHeight="1" x14ac:dyDescent="0.25">
      <c r="D102" s="62"/>
    </row>
    <row r="103" spans="4:4" ht="15.75" customHeight="1" x14ac:dyDescent="0.25">
      <c r="D103" s="62"/>
    </row>
    <row r="104" spans="4:4" ht="15.75" customHeight="1" x14ac:dyDescent="0.25">
      <c r="D104" s="62"/>
    </row>
    <row r="105" spans="4:4" ht="15.75" customHeight="1" x14ac:dyDescent="0.25">
      <c r="D105" s="62"/>
    </row>
    <row r="106" spans="4:4" ht="15.75" customHeight="1" x14ac:dyDescent="0.25">
      <c r="D106" s="62"/>
    </row>
    <row r="107" spans="4:4" ht="15.75" customHeight="1" x14ac:dyDescent="0.25">
      <c r="D107" s="62"/>
    </row>
    <row r="108" spans="4:4" ht="15.75" customHeight="1" x14ac:dyDescent="0.25">
      <c r="D108" s="62"/>
    </row>
    <row r="109" spans="4:4" ht="15.75" customHeight="1" x14ac:dyDescent="0.25">
      <c r="D109" s="62"/>
    </row>
    <row r="110" spans="4:4" ht="15.75" customHeight="1" x14ac:dyDescent="0.25">
      <c r="D110" s="62"/>
    </row>
    <row r="111" spans="4:4" ht="15.75" customHeight="1" x14ac:dyDescent="0.25">
      <c r="D111" s="62"/>
    </row>
    <row r="112" spans="4:4" ht="15.75" customHeight="1" x14ac:dyDescent="0.25">
      <c r="D112" s="62"/>
    </row>
    <row r="113" spans="4:4" ht="15.75" customHeight="1" x14ac:dyDescent="0.25">
      <c r="D113" s="62"/>
    </row>
    <row r="114" spans="4:4" ht="15.75" customHeight="1" x14ac:dyDescent="0.25">
      <c r="D114" s="62"/>
    </row>
    <row r="115" spans="4:4" ht="15.75" customHeight="1" x14ac:dyDescent="0.25">
      <c r="D115" s="62"/>
    </row>
    <row r="116" spans="4:4" ht="15.75" customHeight="1" x14ac:dyDescent="0.25">
      <c r="D116" s="62"/>
    </row>
    <row r="117" spans="4:4" ht="15.75" customHeight="1" x14ac:dyDescent="0.25">
      <c r="D117" s="62"/>
    </row>
    <row r="118" spans="4:4" ht="15.75" customHeight="1" x14ac:dyDescent="0.25">
      <c r="D118" s="62"/>
    </row>
    <row r="119" spans="4:4" ht="15.75" customHeight="1" x14ac:dyDescent="0.25">
      <c r="D119" s="62"/>
    </row>
    <row r="120" spans="4:4" ht="15.75" customHeight="1" x14ac:dyDescent="0.25">
      <c r="D120" s="62"/>
    </row>
    <row r="121" spans="4:4" ht="15.75" customHeight="1" x14ac:dyDescent="0.25">
      <c r="D121" s="62"/>
    </row>
    <row r="122" spans="4:4" ht="15.75" customHeight="1" x14ac:dyDescent="0.25">
      <c r="D122" s="62"/>
    </row>
    <row r="123" spans="4:4" ht="15.75" customHeight="1" x14ac:dyDescent="0.25">
      <c r="D123" s="62"/>
    </row>
    <row r="124" spans="4:4" ht="15.75" customHeight="1" x14ac:dyDescent="0.25">
      <c r="D124" s="62"/>
    </row>
    <row r="125" spans="4:4" ht="15.75" customHeight="1" x14ac:dyDescent="0.25">
      <c r="D125" s="62"/>
    </row>
    <row r="126" spans="4:4" ht="15.75" customHeight="1" x14ac:dyDescent="0.25">
      <c r="D126" s="62"/>
    </row>
    <row r="127" spans="4:4" ht="15.75" customHeight="1" x14ac:dyDescent="0.25">
      <c r="D127" s="62"/>
    </row>
    <row r="128" spans="4:4" ht="15.75" customHeight="1" x14ac:dyDescent="0.25">
      <c r="D128" s="62"/>
    </row>
    <row r="129" spans="4:4" ht="15.75" customHeight="1" x14ac:dyDescent="0.25">
      <c r="D129" s="62"/>
    </row>
    <row r="130" spans="4:4" ht="15.75" customHeight="1" x14ac:dyDescent="0.25">
      <c r="D130" s="62"/>
    </row>
    <row r="131" spans="4:4" ht="15.75" customHeight="1" x14ac:dyDescent="0.25">
      <c r="D131" s="62"/>
    </row>
    <row r="132" spans="4:4" ht="15.75" customHeight="1" x14ac:dyDescent="0.25">
      <c r="D132" s="62"/>
    </row>
    <row r="133" spans="4:4" ht="15.75" customHeight="1" x14ac:dyDescent="0.25">
      <c r="D133" s="62"/>
    </row>
    <row r="134" spans="4:4" ht="15.75" customHeight="1" x14ac:dyDescent="0.25">
      <c r="D134" s="62"/>
    </row>
    <row r="135" spans="4:4" ht="15.75" customHeight="1" x14ac:dyDescent="0.25">
      <c r="D135" s="62"/>
    </row>
    <row r="136" spans="4:4" ht="15.75" customHeight="1" x14ac:dyDescent="0.25">
      <c r="D136" s="62"/>
    </row>
    <row r="137" spans="4:4" ht="15.75" customHeight="1" x14ac:dyDescent="0.25">
      <c r="D137" s="62"/>
    </row>
    <row r="138" spans="4:4" ht="15.75" customHeight="1" x14ac:dyDescent="0.25">
      <c r="D138" s="62"/>
    </row>
    <row r="139" spans="4:4" ht="15.75" customHeight="1" x14ac:dyDescent="0.25">
      <c r="D139" s="62"/>
    </row>
    <row r="140" spans="4:4" ht="15.75" customHeight="1" x14ac:dyDescent="0.25">
      <c r="D140" s="62"/>
    </row>
    <row r="141" spans="4:4" ht="15.75" customHeight="1" x14ac:dyDescent="0.25">
      <c r="D141" s="62"/>
    </row>
    <row r="142" spans="4:4" ht="15.75" customHeight="1" x14ac:dyDescent="0.25">
      <c r="D142" s="62"/>
    </row>
    <row r="143" spans="4:4" ht="15.75" customHeight="1" x14ac:dyDescent="0.25">
      <c r="D143" s="62"/>
    </row>
    <row r="144" spans="4:4" ht="15.75" customHeight="1" x14ac:dyDescent="0.25">
      <c r="D144" s="62"/>
    </row>
    <row r="145" spans="4:4" ht="15.75" customHeight="1" x14ac:dyDescent="0.25">
      <c r="D145" s="62"/>
    </row>
    <row r="146" spans="4:4" ht="15.75" customHeight="1" x14ac:dyDescent="0.25">
      <c r="D146" s="62"/>
    </row>
    <row r="147" spans="4:4" ht="15.75" customHeight="1" x14ac:dyDescent="0.25">
      <c r="D147" s="62"/>
    </row>
    <row r="148" spans="4:4" ht="15.75" customHeight="1" x14ac:dyDescent="0.25">
      <c r="D148" s="62"/>
    </row>
    <row r="149" spans="4:4" ht="15.75" customHeight="1" x14ac:dyDescent="0.25">
      <c r="D149" s="62"/>
    </row>
    <row r="150" spans="4:4" ht="15.75" customHeight="1" x14ac:dyDescent="0.25">
      <c r="D150" s="62"/>
    </row>
    <row r="151" spans="4:4" ht="15.75" customHeight="1" x14ac:dyDescent="0.25">
      <c r="D151" s="62"/>
    </row>
    <row r="152" spans="4:4" ht="15.75" customHeight="1" x14ac:dyDescent="0.25">
      <c r="D152" s="62"/>
    </row>
    <row r="153" spans="4:4" ht="15.75" customHeight="1" x14ac:dyDescent="0.25">
      <c r="D153" s="62"/>
    </row>
    <row r="154" spans="4:4" ht="15.75" customHeight="1" x14ac:dyDescent="0.25">
      <c r="D154" s="62"/>
    </row>
    <row r="155" spans="4:4" ht="15.75" customHeight="1" x14ac:dyDescent="0.25">
      <c r="D155" s="62"/>
    </row>
    <row r="156" spans="4:4" ht="15.75" customHeight="1" x14ac:dyDescent="0.25">
      <c r="D156" s="62"/>
    </row>
    <row r="157" spans="4:4" ht="15.75" customHeight="1" x14ac:dyDescent="0.25">
      <c r="D157" s="62"/>
    </row>
    <row r="158" spans="4:4" ht="15.75" customHeight="1" x14ac:dyDescent="0.25">
      <c r="D158" s="62"/>
    </row>
    <row r="159" spans="4:4" ht="15.75" customHeight="1" x14ac:dyDescent="0.25">
      <c r="D159" s="62"/>
    </row>
    <row r="160" spans="4:4" ht="15.75" customHeight="1" x14ac:dyDescent="0.25">
      <c r="D160" s="62"/>
    </row>
    <row r="161" spans="4:4" ht="15.75" customHeight="1" x14ac:dyDescent="0.25">
      <c r="D161" s="62"/>
    </row>
    <row r="162" spans="4:4" ht="15.75" customHeight="1" x14ac:dyDescent="0.25">
      <c r="D162" s="62"/>
    </row>
    <row r="163" spans="4:4" ht="15.75" customHeight="1" x14ac:dyDescent="0.25">
      <c r="D163" s="62"/>
    </row>
    <row r="164" spans="4:4" ht="15.75" customHeight="1" x14ac:dyDescent="0.25">
      <c r="D164" s="62"/>
    </row>
    <row r="165" spans="4:4" ht="15.75" customHeight="1" x14ac:dyDescent="0.25">
      <c r="D165" s="62"/>
    </row>
    <row r="166" spans="4:4" ht="15.75" customHeight="1" x14ac:dyDescent="0.25">
      <c r="D166" s="62"/>
    </row>
    <row r="167" spans="4:4" ht="15.75" customHeight="1" x14ac:dyDescent="0.25">
      <c r="D167" s="62"/>
    </row>
    <row r="168" spans="4:4" ht="15.75" customHeight="1" x14ac:dyDescent="0.25">
      <c r="D168" s="62"/>
    </row>
    <row r="169" spans="4:4" ht="15.75" customHeight="1" x14ac:dyDescent="0.25">
      <c r="D169" s="62"/>
    </row>
    <row r="170" spans="4:4" ht="15.75" customHeight="1" x14ac:dyDescent="0.25">
      <c r="D170" s="62"/>
    </row>
    <row r="171" spans="4:4" ht="15.75" customHeight="1" x14ac:dyDescent="0.25">
      <c r="D171" s="62"/>
    </row>
    <row r="172" spans="4:4" ht="15.75" customHeight="1" x14ac:dyDescent="0.25">
      <c r="D172" s="62"/>
    </row>
    <row r="173" spans="4:4" ht="15.75" customHeight="1" x14ac:dyDescent="0.25">
      <c r="D173" s="62"/>
    </row>
    <row r="174" spans="4:4" ht="15.75" customHeight="1" x14ac:dyDescent="0.25">
      <c r="D174" s="62"/>
    </row>
    <row r="175" spans="4:4" ht="15.75" customHeight="1" x14ac:dyDescent="0.25">
      <c r="D175" s="62"/>
    </row>
    <row r="176" spans="4:4" ht="15.75" customHeight="1" x14ac:dyDescent="0.25">
      <c r="D176" s="62"/>
    </row>
    <row r="177" spans="4:4" ht="15.75" customHeight="1" x14ac:dyDescent="0.25">
      <c r="D177" s="62"/>
    </row>
    <row r="178" spans="4:4" ht="15.75" customHeight="1" x14ac:dyDescent="0.25">
      <c r="D178" s="62"/>
    </row>
    <row r="179" spans="4:4" ht="15.75" customHeight="1" x14ac:dyDescent="0.25">
      <c r="D179" s="62"/>
    </row>
    <row r="180" spans="4:4" ht="15.75" customHeight="1" x14ac:dyDescent="0.25">
      <c r="D180" s="62"/>
    </row>
    <row r="181" spans="4:4" ht="15.75" customHeight="1" x14ac:dyDescent="0.25">
      <c r="D181" s="62"/>
    </row>
    <row r="182" spans="4:4" ht="15.75" customHeight="1" x14ac:dyDescent="0.25">
      <c r="D182" s="62"/>
    </row>
    <row r="183" spans="4:4" ht="15.75" customHeight="1" x14ac:dyDescent="0.25">
      <c r="D183" s="62"/>
    </row>
    <row r="184" spans="4:4" ht="15.75" customHeight="1" x14ac:dyDescent="0.25">
      <c r="D184" s="62"/>
    </row>
    <row r="185" spans="4:4" ht="15.75" customHeight="1" x14ac:dyDescent="0.25">
      <c r="D185" s="62"/>
    </row>
    <row r="186" spans="4:4" ht="15.75" customHeight="1" x14ac:dyDescent="0.25">
      <c r="D186" s="62"/>
    </row>
    <row r="187" spans="4:4" ht="15.75" customHeight="1" x14ac:dyDescent="0.25">
      <c r="D187" s="62"/>
    </row>
    <row r="188" spans="4:4" ht="15.75" customHeight="1" x14ac:dyDescent="0.25">
      <c r="D188" s="62"/>
    </row>
    <row r="189" spans="4:4" ht="15.75" customHeight="1" x14ac:dyDescent="0.25">
      <c r="D189" s="62"/>
    </row>
    <row r="190" spans="4:4" ht="15.75" customHeight="1" x14ac:dyDescent="0.25">
      <c r="D190" s="62"/>
    </row>
    <row r="191" spans="4:4" ht="15.75" customHeight="1" x14ac:dyDescent="0.25">
      <c r="D191" s="62"/>
    </row>
    <row r="192" spans="4:4" ht="15.75" customHeight="1" x14ac:dyDescent="0.25">
      <c r="D192" s="62"/>
    </row>
    <row r="193" spans="4:4" ht="15.75" customHeight="1" x14ac:dyDescent="0.25">
      <c r="D193" s="62"/>
    </row>
    <row r="194" spans="4:4" ht="15.75" customHeight="1" x14ac:dyDescent="0.25">
      <c r="D194" s="62"/>
    </row>
    <row r="195" spans="4:4" ht="15.75" customHeight="1" x14ac:dyDescent="0.25">
      <c r="D195" s="62"/>
    </row>
    <row r="196" spans="4:4" ht="15.75" customHeight="1" x14ac:dyDescent="0.25">
      <c r="D196" s="62"/>
    </row>
    <row r="197" spans="4:4" ht="15.75" customHeight="1" x14ac:dyDescent="0.25">
      <c r="D197" s="62"/>
    </row>
    <row r="198" spans="4:4" ht="15.75" customHeight="1" x14ac:dyDescent="0.25">
      <c r="D198" s="62"/>
    </row>
    <row r="199" spans="4:4" ht="15.75" customHeight="1" x14ac:dyDescent="0.25">
      <c r="D199" s="62"/>
    </row>
    <row r="200" spans="4:4" ht="15.75" customHeight="1" x14ac:dyDescent="0.25">
      <c r="D200" s="62"/>
    </row>
    <row r="201" spans="4:4" ht="15.75" customHeight="1" x14ac:dyDescent="0.25">
      <c r="D201" s="62"/>
    </row>
    <row r="202" spans="4:4" ht="15.75" customHeight="1" x14ac:dyDescent="0.25">
      <c r="D202" s="62"/>
    </row>
    <row r="203" spans="4:4" ht="15.75" customHeight="1" x14ac:dyDescent="0.25">
      <c r="D203" s="62"/>
    </row>
    <row r="204" spans="4:4" ht="15.75" customHeight="1" x14ac:dyDescent="0.25">
      <c r="D204" s="62"/>
    </row>
    <row r="205" spans="4:4" ht="15.75" customHeight="1" x14ac:dyDescent="0.25">
      <c r="D205" s="62"/>
    </row>
    <row r="206" spans="4:4" ht="15.75" customHeight="1" x14ac:dyDescent="0.25">
      <c r="D206" s="62"/>
    </row>
    <row r="207" spans="4:4" ht="15.75" customHeight="1" x14ac:dyDescent="0.25">
      <c r="D207" s="62"/>
    </row>
    <row r="208" spans="4:4" ht="15.75" customHeight="1" x14ac:dyDescent="0.25">
      <c r="D208" s="62"/>
    </row>
    <row r="209" spans="4:4" ht="15.75" customHeight="1" x14ac:dyDescent="0.25">
      <c r="D209" s="62"/>
    </row>
    <row r="210" spans="4:4" ht="15.75" customHeight="1" x14ac:dyDescent="0.25">
      <c r="D210" s="62"/>
    </row>
    <row r="211" spans="4:4" ht="15.75" customHeight="1" x14ac:dyDescent="0.25">
      <c r="D211" s="62"/>
    </row>
    <row r="212" spans="4:4" ht="15.75" customHeight="1" x14ac:dyDescent="0.25">
      <c r="D212" s="62"/>
    </row>
    <row r="213" spans="4:4" ht="15.75" customHeight="1" x14ac:dyDescent="0.25">
      <c r="D213" s="62"/>
    </row>
    <row r="214" spans="4:4" ht="15.75" customHeight="1" x14ac:dyDescent="0.25">
      <c r="D214" s="62"/>
    </row>
    <row r="215" spans="4:4" ht="15.75" customHeight="1" x14ac:dyDescent="0.25">
      <c r="D215" s="62"/>
    </row>
    <row r="216" spans="4:4" ht="15.75" customHeight="1" x14ac:dyDescent="0.25">
      <c r="D216" s="62"/>
    </row>
    <row r="217" spans="4:4" ht="15.75" customHeight="1" x14ac:dyDescent="0.25">
      <c r="D217" s="62"/>
    </row>
    <row r="218" spans="4:4" ht="15.75" customHeight="1" x14ac:dyDescent="0.25">
      <c r="D218" s="62"/>
    </row>
    <row r="219" spans="4:4" ht="15.75" customHeight="1" x14ac:dyDescent="0.25">
      <c r="D219" s="62"/>
    </row>
    <row r="220" spans="4:4" ht="15.75" customHeight="1" x14ac:dyDescent="0.25">
      <c r="D220" s="62"/>
    </row>
    <row r="221" spans="4:4" ht="15.75" customHeight="1" x14ac:dyDescent="0.25">
      <c r="D221" s="62"/>
    </row>
    <row r="222" spans="4:4" ht="15.75" customHeight="1" x14ac:dyDescent="0.25">
      <c r="D222" s="62"/>
    </row>
    <row r="223" spans="4:4" ht="15.75" customHeight="1" x14ac:dyDescent="0.25">
      <c r="D223" s="62"/>
    </row>
    <row r="224" spans="4:4" ht="15.75" customHeight="1" x14ac:dyDescent="0.25">
      <c r="D224" s="62"/>
    </row>
    <row r="225" spans="4:4" ht="15.75" customHeight="1" x14ac:dyDescent="0.25">
      <c r="D225" s="62"/>
    </row>
    <row r="226" spans="4:4" ht="15.75" customHeight="1" x14ac:dyDescent="0.25">
      <c r="D226" s="62"/>
    </row>
    <row r="227" spans="4:4" ht="15.75" customHeight="1" x14ac:dyDescent="0.25">
      <c r="D227" s="62"/>
    </row>
    <row r="228" spans="4:4" ht="15.75" customHeight="1" x14ac:dyDescent="0.25">
      <c r="D228" s="62"/>
    </row>
    <row r="229" spans="4:4" ht="15.75" customHeight="1" x14ac:dyDescent="0.25">
      <c r="D229" s="62"/>
    </row>
    <row r="230" spans="4:4" ht="15.75" customHeight="1" x14ac:dyDescent="0.25">
      <c r="D230" s="62"/>
    </row>
    <row r="231" spans="4:4" ht="15.75" customHeight="1" x14ac:dyDescent="0.25">
      <c r="D231" s="62"/>
    </row>
    <row r="232" spans="4:4" ht="15.75" customHeight="1" x14ac:dyDescent="0.25">
      <c r="D232" s="62"/>
    </row>
    <row r="233" spans="4:4" ht="15.75" customHeight="1" x14ac:dyDescent="0.25">
      <c r="D233" s="62"/>
    </row>
    <row r="234" spans="4:4" ht="15.75" customHeight="1" x14ac:dyDescent="0.25">
      <c r="D234" s="62"/>
    </row>
    <row r="235" spans="4:4" ht="15.75" customHeight="1" x14ac:dyDescent="0.25">
      <c r="D235" s="62"/>
    </row>
    <row r="236" spans="4:4" ht="15.75" customHeight="1" x14ac:dyDescent="0.25">
      <c r="D236" s="62"/>
    </row>
    <row r="237" spans="4:4" ht="15.75" customHeight="1" x14ac:dyDescent="0.25">
      <c r="D237" s="62"/>
    </row>
    <row r="238" spans="4:4" ht="15.75" customHeight="1" x14ac:dyDescent="0.25">
      <c r="D238" s="62"/>
    </row>
    <row r="239" spans="4:4" ht="15.75" customHeight="1" x14ac:dyDescent="0.25">
      <c r="D239" s="62"/>
    </row>
    <row r="240" spans="4:4" ht="15.75" customHeight="1" x14ac:dyDescent="0.25">
      <c r="D240" s="62"/>
    </row>
    <row r="241" spans="4:4" ht="15.75" customHeight="1" x14ac:dyDescent="0.25">
      <c r="D241" s="62"/>
    </row>
    <row r="242" spans="4:4" ht="15.75" customHeight="1" x14ac:dyDescent="0.25">
      <c r="D242" s="62"/>
    </row>
    <row r="243" spans="4:4" ht="15.75" customHeight="1" x14ac:dyDescent="0.25">
      <c r="D243" s="62"/>
    </row>
    <row r="244" spans="4:4" ht="15.75" customHeight="1" x14ac:dyDescent="0.25">
      <c r="D244" s="62"/>
    </row>
    <row r="245" spans="4:4" ht="15.75" customHeight="1" x14ac:dyDescent="0.25">
      <c r="D245" s="62"/>
    </row>
    <row r="246" spans="4:4" ht="15.75" customHeight="1" x14ac:dyDescent="0.25">
      <c r="D246" s="62"/>
    </row>
    <row r="247" spans="4:4" ht="15.75" customHeight="1" x14ac:dyDescent="0.25">
      <c r="D247" s="62"/>
    </row>
    <row r="248" spans="4:4" ht="15.75" customHeight="1" x14ac:dyDescent="0.25">
      <c r="D248" s="62"/>
    </row>
    <row r="249" spans="4:4" ht="15.75" customHeight="1" x14ac:dyDescent="0.25">
      <c r="D249" s="62"/>
    </row>
    <row r="250" spans="4:4" ht="15.75" customHeight="1" x14ac:dyDescent="0.25">
      <c r="D250" s="62"/>
    </row>
    <row r="251" spans="4:4" ht="15.75" customHeight="1" x14ac:dyDescent="0.25">
      <c r="D251" s="62"/>
    </row>
    <row r="252" spans="4:4" ht="15.75" customHeight="1" x14ac:dyDescent="0.25">
      <c r="D252" s="62"/>
    </row>
    <row r="253" spans="4:4" ht="15.75" customHeight="1" x14ac:dyDescent="0.25">
      <c r="D253" s="62"/>
    </row>
    <row r="254" spans="4:4" ht="15.75" customHeight="1" x14ac:dyDescent="0.25">
      <c r="D254" s="62"/>
    </row>
    <row r="255" spans="4:4" ht="15.75" customHeight="1" x14ac:dyDescent="0.25">
      <c r="D255" s="62"/>
    </row>
    <row r="256" spans="4:4" ht="15.75" customHeight="1" x14ac:dyDescent="0.25">
      <c r="D256" s="62"/>
    </row>
    <row r="257" spans="4:4" ht="15.75" customHeight="1" x14ac:dyDescent="0.25">
      <c r="D257" s="62"/>
    </row>
    <row r="258" spans="4:4" ht="15.75" customHeight="1" x14ac:dyDescent="0.25">
      <c r="D258" s="62"/>
    </row>
    <row r="259" spans="4:4" ht="15.75" customHeight="1" x14ac:dyDescent="0.25">
      <c r="D259" s="62"/>
    </row>
    <row r="260" spans="4:4" ht="15.75" customHeight="1" x14ac:dyDescent="0.25">
      <c r="D260" s="62"/>
    </row>
    <row r="261" spans="4:4" ht="15.75" customHeight="1" x14ac:dyDescent="0.25">
      <c r="D261" s="62"/>
    </row>
    <row r="262" spans="4:4" ht="15.75" customHeight="1" x14ac:dyDescent="0.25">
      <c r="D262" s="62"/>
    </row>
    <row r="263" spans="4:4" ht="15.75" customHeight="1" x14ac:dyDescent="0.25">
      <c r="D263" s="62"/>
    </row>
    <row r="264" spans="4:4" ht="15.75" customHeight="1" x14ac:dyDescent="0.25">
      <c r="D264" s="62"/>
    </row>
    <row r="265" spans="4:4" ht="15.75" customHeight="1" x14ac:dyDescent="0.25">
      <c r="D265" s="62"/>
    </row>
    <row r="266" spans="4:4" ht="15.75" customHeight="1" x14ac:dyDescent="0.25">
      <c r="D266" s="62"/>
    </row>
    <row r="267" spans="4:4" ht="15.75" customHeight="1" x14ac:dyDescent="0.25">
      <c r="D267" s="62"/>
    </row>
    <row r="268" spans="4:4" ht="15.75" customHeight="1" x14ac:dyDescent="0.25">
      <c r="D268" s="62"/>
    </row>
    <row r="269" spans="4:4" ht="15.75" customHeight="1" x14ac:dyDescent="0.25">
      <c r="D269" s="62"/>
    </row>
    <row r="270" spans="4:4" ht="15.75" customHeight="1" x14ac:dyDescent="0.25">
      <c r="D270" s="62"/>
    </row>
    <row r="271" spans="4:4" ht="15.75" customHeight="1" x14ac:dyDescent="0.25">
      <c r="D271" s="62"/>
    </row>
    <row r="272" spans="4:4" ht="15.75" customHeight="1" x14ac:dyDescent="0.25">
      <c r="D272" s="62"/>
    </row>
    <row r="273" spans="4:4" ht="15.75" customHeight="1" x14ac:dyDescent="0.25">
      <c r="D273" s="62"/>
    </row>
    <row r="274" spans="4:4" ht="15.75" customHeight="1" x14ac:dyDescent="0.25">
      <c r="D274" s="62"/>
    </row>
    <row r="275" spans="4:4" ht="15.75" customHeight="1" x14ac:dyDescent="0.25">
      <c r="D275" s="62"/>
    </row>
    <row r="276" spans="4:4" ht="15.75" customHeight="1" x14ac:dyDescent="0.25">
      <c r="D276" s="62"/>
    </row>
    <row r="277" spans="4:4" ht="15.75" customHeight="1" x14ac:dyDescent="0.25">
      <c r="D277" s="62"/>
    </row>
    <row r="278" spans="4:4" ht="15.75" customHeight="1" x14ac:dyDescent="0.25">
      <c r="D278" s="62"/>
    </row>
    <row r="279" spans="4:4" ht="15.75" customHeight="1" x14ac:dyDescent="0.25">
      <c r="D279" s="62"/>
    </row>
    <row r="280" spans="4:4" ht="15.75" customHeight="1" x14ac:dyDescent="0.25">
      <c r="D280" s="62"/>
    </row>
    <row r="281" spans="4:4" ht="15.75" customHeight="1" x14ac:dyDescent="0.25">
      <c r="D281" s="62"/>
    </row>
    <row r="282" spans="4:4" ht="15.75" customHeight="1" x14ac:dyDescent="0.25">
      <c r="D282" s="62"/>
    </row>
    <row r="283" spans="4:4" ht="15.75" customHeight="1" x14ac:dyDescent="0.25">
      <c r="D283" s="62"/>
    </row>
    <row r="284" spans="4:4" ht="15.75" customHeight="1" x14ac:dyDescent="0.25">
      <c r="D284" s="62"/>
    </row>
    <row r="285" spans="4:4" ht="15.75" customHeight="1" x14ac:dyDescent="0.25">
      <c r="D285" s="62"/>
    </row>
    <row r="286" spans="4:4" ht="15.75" customHeight="1" x14ac:dyDescent="0.25">
      <c r="D286" s="62"/>
    </row>
    <row r="287" spans="4:4" ht="15.75" customHeight="1" x14ac:dyDescent="0.25">
      <c r="D287" s="62"/>
    </row>
    <row r="288" spans="4:4" ht="15.75" customHeight="1" x14ac:dyDescent="0.25">
      <c r="D288" s="62"/>
    </row>
    <row r="289" spans="4:4" ht="15.75" customHeight="1" x14ac:dyDescent="0.25">
      <c r="D289" s="62"/>
    </row>
    <row r="290" spans="4:4" ht="15.75" customHeight="1" x14ac:dyDescent="0.25">
      <c r="D290" s="62"/>
    </row>
    <row r="291" spans="4:4" ht="15.75" customHeight="1" x14ac:dyDescent="0.25">
      <c r="D291" s="62"/>
    </row>
    <row r="292" spans="4:4" ht="15.75" customHeight="1" x14ac:dyDescent="0.25">
      <c r="D292" s="62"/>
    </row>
    <row r="293" spans="4:4" ht="15.75" customHeight="1" x14ac:dyDescent="0.25">
      <c r="D293" s="62"/>
    </row>
    <row r="294" spans="4:4" ht="15.75" customHeight="1" x14ac:dyDescent="0.25">
      <c r="D294" s="62"/>
    </row>
    <row r="295" spans="4:4" ht="15.75" customHeight="1" x14ac:dyDescent="0.25">
      <c r="D295" s="62"/>
    </row>
    <row r="296" spans="4:4" ht="15.75" customHeight="1" x14ac:dyDescent="0.25">
      <c r="D296" s="62"/>
    </row>
    <row r="297" spans="4:4" ht="15.75" customHeight="1" x14ac:dyDescent="0.25">
      <c r="D297" s="62"/>
    </row>
    <row r="298" spans="4:4" ht="15.75" customHeight="1" x14ac:dyDescent="0.25">
      <c r="D298" s="62"/>
    </row>
    <row r="299" spans="4:4" ht="15.75" customHeight="1" x14ac:dyDescent="0.25">
      <c r="D299" s="62"/>
    </row>
    <row r="300" spans="4:4" ht="15.75" customHeight="1" x14ac:dyDescent="0.25">
      <c r="D300" s="62"/>
    </row>
    <row r="301" spans="4:4" ht="15.75" customHeight="1" x14ac:dyDescent="0.25">
      <c r="D301" s="62"/>
    </row>
    <row r="302" spans="4:4" ht="15.75" customHeight="1" x14ac:dyDescent="0.25">
      <c r="D302" s="62"/>
    </row>
    <row r="303" spans="4:4" ht="15.75" customHeight="1" x14ac:dyDescent="0.25">
      <c r="D303" s="62"/>
    </row>
    <row r="304" spans="4:4" ht="15.75" customHeight="1" x14ac:dyDescent="0.25">
      <c r="D304" s="62"/>
    </row>
    <row r="305" spans="4:4" ht="15.75" customHeight="1" x14ac:dyDescent="0.25">
      <c r="D305" s="62"/>
    </row>
    <row r="306" spans="4:4" ht="15.75" customHeight="1" x14ac:dyDescent="0.25">
      <c r="D306" s="62"/>
    </row>
    <row r="307" spans="4:4" ht="15.75" customHeight="1" x14ac:dyDescent="0.25">
      <c r="D307" s="62"/>
    </row>
    <row r="308" spans="4:4" ht="15.75" customHeight="1" x14ac:dyDescent="0.25">
      <c r="D308" s="62"/>
    </row>
    <row r="309" spans="4:4" ht="15.75" customHeight="1" x14ac:dyDescent="0.25">
      <c r="D309" s="62"/>
    </row>
    <row r="310" spans="4:4" ht="15.75" customHeight="1" x14ac:dyDescent="0.25">
      <c r="D310" s="62"/>
    </row>
    <row r="311" spans="4:4" ht="15.75" customHeight="1" x14ac:dyDescent="0.25">
      <c r="D311" s="62"/>
    </row>
    <row r="312" spans="4:4" ht="15.75" customHeight="1" x14ac:dyDescent="0.25">
      <c r="D312" s="62"/>
    </row>
    <row r="313" spans="4:4" ht="15.75" customHeight="1" x14ac:dyDescent="0.25">
      <c r="D313" s="62"/>
    </row>
    <row r="314" spans="4:4" ht="15.75" customHeight="1" x14ac:dyDescent="0.25">
      <c r="D314" s="62"/>
    </row>
    <row r="315" spans="4:4" ht="15.75" customHeight="1" x14ac:dyDescent="0.25">
      <c r="D315" s="62"/>
    </row>
    <row r="316" spans="4:4" ht="15.75" customHeight="1" x14ac:dyDescent="0.25">
      <c r="D316" s="62"/>
    </row>
    <row r="317" spans="4:4" ht="15.75" customHeight="1" x14ac:dyDescent="0.25">
      <c r="D317" s="62"/>
    </row>
    <row r="318" spans="4:4" ht="15.75" customHeight="1" x14ac:dyDescent="0.25">
      <c r="D318" s="62"/>
    </row>
    <row r="319" spans="4:4" ht="15.75" customHeight="1" x14ac:dyDescent="0.25">
      <c r="D319" s="62"/>
    </row>
    <row r="320" spans="4:4" ht="15.75" customHeight="1" x14ac:dyDescent="0.25">
      <c r="D320" s="62"/>
    </row>
    <row r="321" spans="4:4" ht="15.75" customHeight="1" x14ac:dyDescent="0.25">
      <c r="D321" s="62"/>
    </row>
    <row r="322" spans="4:4" ht="15.75" customHeight="1" x14ac:dyDescent="0.25">
      <c r="D322" s="62"/>
    </row>
    <row r="323" spans="4:4" ht="15.75" customHeight="1" x14ac:dyDescent="0.25">
      <c r="D323" s="62"/>
    </row>
    <row r="324" spans="4:4" ht="15.75" customHeight="1" x14ac:dyDescent="0.25">
      <c r="D324" s="62"/>
    </row>
    <row r="325" spans="4:4" ht="15.75" customHeight="1" x14ac:dyDescent="0.25">
      <c r="D325" s="62"/>
    </row>
    <row r="326" spans="4:4" ht="15.75" customHeight="1" x14ac:dyDescent="0.25">
      <c r="D326" s="62"/>
    </row>
    <row r="327" spans="4:4" ht="15.75" customHeight="1" x14ac:dyDescent="0.25">
      <c r="D327" s="62"/>
    </row>
    <row r="328" spans="4:4" ht="15.75" customHeight="1" x14ac:dyDescent="0.25">
      <c r="D328" s="62"/>
    </row>
    <row r="329" spans="4:4" ht="15.75" customHeight="1" x14ac:dyDescent="0.25">
      <c r="D329" s="62"/>
    </row>
    <row r="330" spans="4:4" ht="15.75" customHeight="1" x14ac:dyDescent="0.25">
      <c r="D330" s="62"/>
    </row>
    <row r="331" spans="4:4" ht="15.75" customHeight="1" x14ac:dyDescent="0.25">
      <c r="D331" s="62"/>
    </row>
    <row r="332" spans="4:4" ht="15.75" customHeight="1" x14ac:dyDescent="0.25">
      <c r="D332" s="62"/>
    </row>
    <row r="333" spans="4:4" ht="15.75" customHeight="1" x14ac:dyDescent="0.25">
      <c r="D333" s="62"/>
    </row>
    <row r="334" spans="4:4" ht="15.75" customHeight="1" x14ac:dyDescent="0.25">
      <c r="D334" s="62"/>
    </row>
    <row r="335" spans="4:4" ht="15.75" customHeight="1" x14ac:dyDescent="0.25">
      <c r="D335" s="62"/>
    </row>
    <row r="336" spans="4:4" ht="15.75" customHeight="1" x14ac:dyDescent="0.25">
      <c r="D336" s="62"/>
    </row>
    <row r="337" spans="4:4" ht="15.75" customHeight="1" x14ac:dyDescent="0.25">
      <c r="D337" s="62"/>
    </row>
    <row r="338" spans="4:4" ht="15.75" customHeight="1" x14ac:dyDescent="0.25">
      <c r="D338" s="62"/>
    </row>
    <row r="339" spans="4:4" ht="15.75" customHeight="1" x14ac:dyDescent="0.25">
      <c r="D339" s="62"/>
    </row>
    <row r="340" spans="4:4" ht="15.75" customHeight="1" x14ac:dyDescent="0.25">
      <c r="D340" s="62"/>
    </row>
    <row r="341" spans="4:4" ht="15.75" customHeight="1" x14ac:dyDescent="0.25">
      <c r="D341" s="62"/>
    </row>
    <row r="342" spans="4:4" ht="15.75" customHeight="1" x14ac:dyDescent="0.25">
      <c r="D342" s="62"/>
    </row>
    <row r="343" spans="4:4" ht="15.75" customHeight="1" x14ac:dyDescent="0.25">
      <c r="D343" s="62"/>
    </row>
    <row r="344" spans="4:4" ht="15.75" customHeight="1" x14ac:dyDescent="0.25">
      <c r="D344" s="62"/>
    </row>
    <row r="345" spans="4:4" ht="15.75" customHeight="1" x14ac:dyDescent="0.25">
      <c r="D345" s="62"/>
    </row>
    <row r="346" spans="4:4" ht="15.75" customHeight="1" x14ac:dyDescent="0.25">
      <c r="D346" s="62"/>
    </row>
    <row r="347" spans="4:4" ht="15.75" customHeight="1" x14ac:dyDescent="0.25">
      <c r="D347" s="62"/>
    </row>
    <row r="348" spans="4:4" ht="15.75" customHeight="1" x14ac:dyDescent="0.25">
      <c r="D348" s="62"/>
    </row>
    <row r="349" spans="4:4" ht="15.75" customHeight="1" x14ac:dyDescent="0.25">
      <c r="D349" s="62"/>
    </row>
    <row r="350" spans="4:4" ht="15.75" customHeight="1" x14ac:dyDescent="0.25">
      <c r="D350" s="62"/>
    </row>
    <row r="351" spans="4:4" ht="15.75" customHeight="1" x14ac:dyDescent="0.25">
      <c r="D351" s="62"/>
    </row>
    <row r="352" spans="4:4" ht="15.75" customHeight="1" x14ac:dyDescent="0.25">
      <c r="D352" s="62"/>
    </row>
    <row r="353" spans="4:4" ht="15.75" customHeight="1" x14ac:dyDescent="0.25">
      <c r="D353" s="62"/>
    </row>
    <row r="354" spans="4:4" ht="15.75" customHeight="1" x14ac:dyDescent="0.25">
      <c r="D354" s="62"/>
    </row>
    <row r="355" spans="4:4" ht="15.75" customHeight="1" x14ac:dyDescent="0.25">
      <c r="D355" s="62"/>
    </row>
    <row r="356" spans="4:4" ht="15.75" customHeight="1" x14ac:dyDescent="0.25">
      <c r="D356" s="62"/>
    </row>
    <row r="357" spans="4:4" ht="15.75" customHeight="1" x14ac:dyDescent="0.25">
      <c r="D357" s="62"/>
    </row>
    <row r="358" spans="4:4" ht="15.75" customHeight="1" x14ac:dyDescent="0.25">
      <c r="D358" s="62"/>
    </row>
    <row r="359" spans="4:4" ht="15.75" customHeight="1" x14ac:dyDescent="0.25">
      <c r="D359" s="62"/>
    </row>
    <row r="360" spans="4:4" ht="15.75" customHeight="1" x14ac:dyDescent="0.25">
      <c r="D360" s="62"/>
    </row>
    <row r="361" spans="4:4" ht="15.75" customHeight="1" x14ac:dyDescent="0.25">
      <c r="D361" s="62"/>
    </row>
    <row r="362" spans="4:4" ht="15.75" customHeight="1" x14ac:dyDescent="0.25">
      <c r="D362" s="62"/>
    </row>
    <row r="363" spans="4:4" ht="15.75" customHeight="1" x14ac:dyDescent="0.25">
      <c r="D363" s="62"/>
    </row>
    <row r="364" spans="4:4" ht="15.75" customHeight="1" x14ac:dyDescent="0.25">
      <c r="D364" s="62"/>
    </row>
    <row r="365" spans="4:4" ht="15.75" customHeight="1" x14ac:dyDescent="0.25">
      <c r="D365" s="62"/>
    </row>
    <row r="366" spans="4:4" ht="15.75" customHeight="1" x14ac:dyDescent="0.25">
      <c r="D366" s="62"/>
    </row>
    <row r="367" spans="4:4" ht="15.75" customHeight="1" x14ac:dyDescent="0.25">
      <c r="D367" s="62"/>
    </row>
    <row r="368" spans="4:4" ht="15.75" customHeight="1" x14ac:dyDescent="0.25">
      <c r="D368" s="62"/>
    </row>
    <row r="369" spans="4:4" ht="15.75" customHeight="1" x14ac:dyDescent="0.25">
      <c r="D369" s="62"/>
    </row>
    <row r="370" spans="4:4" ht="15.75" customHeight="1" x14ac:dyDescent="0.25">
      <c r="D370" s="62"/>
    </row>
    <row r="371" spans="4:4" ht="15.75" customHeight="1" x14ac:dyDescent="0.25">
      <c r="D371" s="62"/>
    </row>
    <row r="372" spans="4:4" ht="15.75" customHeight="1" x14ac:dyDescent="0.25">
      <c r="D372" s="62"/>
    </row>
    <row r="373" spans="4:4" ht="15.75" customHeight="1" x14ac:dyDescent="0.25">
      <c r="D373" s="62"/>
    </row>
    <row r="374" spans="4:4" ht="15.75" customHeight="1" x14ac:dyDescent="0.25">
      <c r="D374" s="62"/>
    </row>
    <row r="375" spans="4:4" ht="15.75" customHeight="1" x14ac:dyDescent="0.25">
      <c r="D375" s="62"/>
    </row>
    <row r="376" spans="4:4" ht="15.75" customHeight="1" x14ac:dyDescent="0.25">
      <c r="D376" s="62"/>
    </row>
    <row r="377" spans="4:4" ht="15.75" customHeight="1" x14ac:dyDescent="0.25">
      <c r="D377" s="62"/>
    </row>
    <row r="378" spans="4:4" ht="15.75" customHeight="1" x14ac:dyDescent="0.25">
      <c r="D378" s="62"/>
    </row>
    <row r="379" spans="4:4" ht="15.75" customHeight="1" x14ac:dyDescent="0.25">
      <c r="D379" s="62"/>
    </row>
    <row r="380" spans="4:4" ht="15.75" customHeight="1" x14ac:dyDescent="0.25">
      <c r="D380" s="62"/>
    </row>
    <row r="381" spans="4:4" ht="15.75" customHeight="1" x14ac:dyDescent="0.25">
      <c r="D381" s="62"/>
    </row>
    <row r="382" spans="4:4" ht="15.75" customHeight="1" x14ac:dyDescent="0.25">
      <c r="D382" s="62"/>
    </row>
    <row r="383" spans="4:4" ht="15.75" customHeight="1" x14ac:dyDescent="0.25">
      <c r="D383" s="62"/>
    </row>
    <row r="384" spans="4:4" ht="15.75" customHeight="1" x14ac:dyDescent="0.25">
      <c r="D384" s="62"/>
    </row>
    <row r="385" spans="4:4" ht="15.75" customHeight="1" x14ac:dyDescent="0.25">
      <c r="D385" s="62"/>
    </row>
    <row r="386" spans="4:4" ht="15.75" customHeight="1" x14ac:dyDescent="0.25">
      <c r="D386" s="62"/>
    </row>
    <row r="387" spans="4:4" ht="15.75" customHeight="1" x14ac:dyDescent="0.25">
      <c r="D387" s="62"/>
    </row>
    <row r="388" spans="4:4" ht="15.75" customHeight="1" x14ac:dyDescent="0.25">
      <c r="D388" s="62"/>
    </row>
    <row r="389" spans="4:4" ht="15.75" customHeight="1" x14ac:dyDescent="0.25">
      <c r="D389" s="62"/>
    </row>
    <row r="390" spans="4:4" ht="15.75" customHeight="1" x14ac:dyDescent="0.25">
      <c r="D390" s="62"/>
    </row>
    <row r="391" spans="4:4" ht="15.75" customHeight="1" x14ac:dyDescent="0.25">
      <c r="D391" s="62"/>
    </row>
    <row r="392" spans="4:4" ht="15.75" customHeight="1" x14ac:dyDescent="0.25">
      <c r="D392" s="62"/>
    </row>
    <row r="393" spans="4:4" ht="15.75" customHeight="1" x14ac:dyDescent="0.25">
      <c r="D393" s="62"/>
    </row>
    <row r="394" spans="4:4" ht="15.75" customHeight="1" x14ac:dyDescent="0.25">
      <c r="D394" s="62"/>
    </row>
    <row r="395" spans="4:4" ht="15.75" customHeight="1" x14ac:dyDescent="0.25">
      <c r="D395" s="62"/>
    </row>
    <row r="396" spans="4:4" ht="15.75" customHeight="1" x14ac:dyDescent="0.25">
      <c r="D396" s="62"/>
    </row>
    <row r="397" spans="4:4" ht="15.75" customHeight="1" x14ac:dyDescent="0.25">
      <c r="D397" s="62"/>
    </row>
    <row r="398" spans="4:4" ht="15.75" customHeight="1" x14ac:dyDescent="0.25">
      <c r="D398" s="62"/>
    </row>
    <row r="399" spans="4:4" ht="15.75" customHeight="1" x14ac:dyDescent="0.25">
      <c r="D399" s="62"/>
    </row>
    <row r="400" spans="4:4" ht="15.75" customHeight="1" x14ac:dyDescent="0.25">
      <c r="D400" s="62"/>
    </row>
    <row r="401" spans="4:4" ht="15.75" customHeight="1" x14ac:dyDescent="0.25">
      <c r="D401" s="62"/>
    </row>
    <row r="402" spans="4:4" ht="15.75" customHeight="1" x14ac:dyDescent="0.25">
      <c r="D402" s="62"/>
    </row>
    <row r="403" spans="4:4" ht="15.75" customHeight="1" x14ac:dyDescent="0.25">
      <c r="D403" s="62"/>
    </row>
    <row r="404" spans="4:4" ht="15.75" customHeight="1" x14ac:dyDescent="0.25">
      <c r="D404" s="62"/>
    </row>
    <row r="405" spans="4:4" ht="15.75" customHeight="1" x14ac:dyDescent="0.25">
      <c r="D405" s="62"/>
    </row>
    <row r="406" spans="4:4" ht="15.75" customHeight="1" x14ac:dyDescent="0.25">
      <c r="D406" s="62"/>
    </row>
    <row r="407" spans="4:4" ht="15.75" customHeight="1" x14ac:dyDescent="0.25">
      <c r="D407" s="62"/>
    </row>
    <row r="408" spans="4:4" ht="15.75" customHeight="1" x14ac:dyDescent="0.25">
      <c r="D408" s="62"/>
    </row>
    <row r="409" spans="4:4" ht="15.75" customHeight="1" x14ac:dyDescent="0.25">
      <c r="D409" s="62"/>
    </row>
    <row r="410" spans="4:4" ht="15.75" customHeight="1" x14ac:dyDescent="0.25">
      <c r="D410" s="62"/>
    </row>
    <row r="411" spans="4:4" ht="15.75" customHeight="1" x14ac:dyDescent="0.25">
      <c r="D411" s="62"/>
    </row>
    <row r="412" spans="4:4" ht="15.75" customHeight="1" x14ac:dyDescent="0.25">
      <c r="D412" s="62"/>
    </row>
    <row r="413" spans="4:4" ht="15.75" customHeight="1" x14ac:dyDescent="0.25">
      <c r="D413" s="62"/>
    </row>
    <row r="414" spans="4:4" ht="15.75" customHeight="1" x14ac:dyDescent="0.25">
      <c r="D414" s="62"/>
    </row>
    <row r="415" spans="4:4" ht="15.75" customHeight="1" x14ac:dyDescent="0.25">
      <c r="D415" s="62"/>
    </row>
    <row r="416" spans="4:4" ht="15.75" customHeight="1" x14ac:dyDescent="0.25">
      <c r="D416" s="62"/>
    </row>
    <row r="417" spans="4:4" ht="15.75" customHeight="1" x14ac:dyDescent="0.25">
      <c r="D417" s="62"/>
    </row>
    <row r="418" spans="4:4" ht="15.75" customHeight="1" x14ac:dyDescent="0.25">
      <c r="D418" s="62"/>
    </row>
    <row r="419" spans="4:4" ht="15.75" customHeight="1" x14ac:dyDescent="0.25">
      <c r="D419" s="62"/>
    </row>
    <row r="420" spans="4:4" ht="15.75" customHeight="1" x14ac:dyDescent="0.25">
      <c r="D420" s="62"/>
    </row>
    <row r="421" spans="4:4" ht="15.75" customHeight="1" x14ac:dyDescent="0.25">
      <c r="D421" s="62"/>
    </row>
    <row r="422" spans="4:4" ht="15.75" customHeight="1" x14ac:dyDescent="0.25">
      <c r="D422" s="62"/>
    </row>
    <row r="423" spans="4:4" ht="15.75" customHeight="1" x14ac:dyDescent="0.25">
      <c r="D423" s="62"/>
    </row>
    <row r="424" spans="4:4" ht="15.75" customHeight="1" x14ac:dyDescent="0.25">
      <c r="D424" s="62"/>
    </row>
    <row r="425" spans="4:4" ht="15.75" customHeight="1" x14ac:dyDescent="0.25">
      <c r="D425" s="62"/>
    </row>
    <row r="426" spans="4:4" ht="15.75" customHeight="1" x14ac:dyDescent="0.25">
      <c r="D426" s="62"/>
    </row>
    <row r="427" spans="4:4" ht="15.75" customHeight="1" x14ac:dyDescent="0.25">
      <c r="D427" s="62"/>
    </row>
    <row r="428" spans="4:4" ht="15.75" customHeight="1" x14ac:dyDescent="0.25">
      <c r="D428" s="62"/>
    </row>
    <row r="429" spans="4:4" ht="15.75" customHeight="1" x14ac:dyDescent="0.25">
      <c r="D429" s="62"/>
    </row>
    <row r="430" spans="4:4" ht="15.75" customHeight="1" x14ac:dyDescent="0.25">
      <c r="D430" s="62"/>
    </row>
    <row r="431" spans="4:4" ht="15.75" customHeight="1" x14ac:dyDescent="0.25">
      <c r="D431" s="62"/>
    </row>
    <row r="432" spans="4:4" ht="15.75" customHeight="1" x14ac:dyDescent="0.25">
      <c r="D432" s="62"/>
    </row>
    <row r="433" spans="4:4" ht="15.75" customHeight="1" x14ac:dyDescent="0.25">
      <c r="D433" s="62"/>
    </row>
    <row r="434" spans="4:4" ht="15.75" customHeight="1" x14ac:dyDescent="0.25">
      <c r="D434" s="62"/>
    </row>
    <row r="435" spans="4:4" ht="15.75" customHeight="1" x14ac:dyDescent="0.25">
      <c r="D435" s="62"/>
    </row>
    <row r="436" spans="4:4" ht="15.75" customHeight="1" x14ac:dyDescent="0.25">
      <c r="D436" s="62"/>
    </row>
    <row r="437" spans="4:4" ht="15.75" customHeight="1" x14ac:dyDescent="0.25">
      <c r="D437" s="62"/>
    </row>
    <row r="438" spans="4:4" ht="15.75" customHeight="1" x14ac:dyDescent="0.25">
      <c r="D438" s="62"/>
    </row>
    <row r="439" spans="4:4" ht="15.75" customHeight="1" x14ac:dyDescent="0.25">
      <c r="D439" s="62"/>
    </row>
    <row r="440" spans="4:4" ht="15.75" customHeight="1" x14ac:dyDescent="0.25">
      <c r="D440" s="62"/>
    </row>
    <row r="441" spans="4:4" ht="15.75" customHeight="1" x14ac:dyDescent="0.25">
      <c r="D441" s="62"/>
    </row>
    <row r="442" spans="4:4" ht="15.75" customHeight="1" x14ac:dyDescent="0.25">
      <c r="D442" s="62"/>
    </row>
    <row r="443" spans="4:4" ht="15.75" customHeight="1" x14ac:dyDescent="0.25">
      <c r="D443" s="62"/>
    </row>
    <row r="444" spans="4:4" ht="15.75" customHeight="1" x14ac:dyDescent="0.25">
      <c r="D444" s="62"/>
    </row>
    <row r="445" spans="4:4" ht="15.75" customHeight="1" x14ac:dyDescent="0.25">
      <c r="D445" s="62"/>
    </row>
    <row r="446" spans="4:4" ht="15.75" customHeight="1" x14ac:dyDescent="0.25">
      <c r="D446" s="62"/>
    </row>
    <row r="447" spans="4:4" ht="15.75" customHeight="1" x14ac:dyDescent="0.25">
      <c r="D447" s="62"/>
    </row>
    <row r="448" spans="4:4" ht="15.75" customHeight="1" x14ac:dyDescent="0.25">
      <c r="D448" s="62"/>
    </row>
    <row r="449" spans="4:4" ht="15.75" customHeight="1" x14ac:dyDescent="0.25">
      <c r="D449" s="62"/>
    </row>
    <row r="450" spans="4:4" ht="15.75" customHeight="1" x14ac:dyDescent="0.25">
      <c r="D450" s="62"/>
    </row>
    <row r="451" spans="4:4" ht="15.75" customHeight="1" x14ac:dyDescent="0.25">
      <c r="D451" s="62"/>
    </row>
    <row r="452" spans="4:4" ht="15.75" customHeight="1" x14ac:dyDescent="0.25">
      <c r="D452" s="62"/>
    </row>
    <row r="453" spans="4:4" ht="15.75" customHeight="1" x14ac:dyDescent="0.25">
      <c r="D453" s="62"/>
    </row>
    <row r="454" spans="4:4" ht="15.75" customHeight="1" x14ac:dyDescent="0.25">
      <c r="D454" s="62"/>
    </row>
    <row r="455" spans="4:4" ht="15.75" customHeight="1" x14ac:dyDescent="0.25">
      <c r="D455" s="62"/>
    </row>
    <row r="456" spans="4:4" ht="15.75" customHeight="1" x14ac:dyDescent="0.25">
      <c r="D456" s="62"/>
    </row>
    <row r="457" spans="4:4" ht="15.75" customHeight="1" x14ac:dyDescent="0.25">
      <c r="D457" s="62"/>
    </row>
    <row r="458" spans="4:4" ht="15.75" customHeight="1" x14ac:dyDescent="0.25">
      <c r="D458" s="62"/>
    </row>
    <row r="459" spans="4:4" ht="15.75" customHeight="1" x14ac:dyDescent="0.25">
      <c r="D459" s="62"/>
    </row>
    <row r="460" spans="4:4" ht="15.75" customHeight="1" x14ac:dyDescent="0.25">
      <c r="D460" s="62"/>
    </row>
    <row r="461" spans="4:4" ht="15.75" customHeight="1" x14ac:dyDescent="0.25">
      <c r="D461" s="62"/>
    </row>
    <row r="462" spans="4:4" ht="15.75" customHeight="1" x14ac:dyDescent="0.25">
      <c r="D462" s="62"/>
    </row>
    <row r="463" spans="4:4" ht="15.75" customHeight="1" x14ac:dyDescent="0.25">
      <c r="D463" s="62"/>
    </row>
    <row r="464" spans="4:4" ht="15.75" customHeight="1" x14ac:dyDescent="0.25">
      <c r="D464" s="62"/>
    </row>
    <row r="465" spans="4:4" ht="15.75" customHeight="1" x14ac:dyDescent="0.25">
      <c r="D465" s="62"/>
    </row>
    <row r="466" spans="4:4" ht="15.75" customHeight="1" x14ac:dyDescent="0.25">
      <c r="D466" s="62"/>
    </row>
    <row r="467" spans="4:4" ht="15.75" customHeight="1" x14ac:dyDescent="0.25">
      <c r="D467" s="62"/>
    </row>
    <row r="468" spans="4:4" ht="15.75" customHeight="1" x14ac:dyDescent="0.25">
      <c r="D468" s="62"/>
    </row>
    <row r="469" spans="4:4" ht="15.75" customHeight="1" x14ac:dyDescent="0.25">
      <c r="D469" s="62"/>
    </row>
    <row r="470" spans="4:4" ht="15.75" customHeight="1" x14ac:dyDescent="0.25">
      <c r="D470" s="62"/>
    </row>
    <row r="471" spans="4:4" ht="15.75" customHeight="1" x14ac:dyDescent="0.25">
      <c r="D471" s="62"/>
    </row>
    <row r="472" spans="4:4" ht="15.75" customHeight="1" x14ac:dyDescent="0.25">
      <c r="D472" s="62"/>
    </row>
    <row r="473" spans="4:4" ht="15.75" customHeight="1" x14ac:dyDescent="0.25">
      <c r="D473" s="62"/>
    </row>
    <row r="474" spans="4:4" ht="15.75" customHeight="1" x14ac:dyDescent="0.25">
      <c r="D474" s="62"/>
    </row>
    <row r="475" spans="4:4" ht="15.75" customHeight="1" x14ac:dyDescent="0.25">
      <c r="D475" s="62"/>
    </row>
    <row r="476" spans="4:4" ht="15.75" customHeight="1" x14ac:dyDescent="0.25">
      <c r="D476" s="62"/>
    </row>
    <row r="477" spans="4:4" ht="15.75" customHeight="1" x14ac:dyDescent="0.25">
      <c r="D477" s="62"/>
    </row>
    <row r="478" spans="4:4" ht="15.75" customHeight="1" x14ac:dyDescent="0.25">
      <c r="D478" s="62"/>
    </row>
    <row r="479" spans="4:4" ht="15.75" customHeight="1" x14ac:dyDescent="0.25">
      <c r="D479" s="62"/>
    </row>
    <row r="480" spans="4:4" ht="15.75" customHeight="1" x14ac:dyDescent="0.25">
      <c r="D480" s="62"/>
    </row>
    <row r="481" spans="4:4" ht="15.75" customHeight="1" x14ac:dyDescent="0.25">
      <c r="D481" s="62"/>
    </row>
    <row r="482" spans="4:4" ht="15.75" customHeight="1" x14ac:dyDescent="0.25">
      <c r="D482" s="62"/>
    </row>
    <row r="483" spans="4:4" ht="15.75" customHeight="1" x14ac:dyDescent="0.25">
      <c r="D483" s="62"/>
    </row>
    <row r="484" spans="4:4" ht="15.75" customHeight="1" x14ac:dyDescent="0.25">
      <c r="D484" s="62"/>
    </row>
    <row r="485" spans="4:4" ht="15.75" customHeight="1" x14ac:dyDescent="0.25">
      <c r="D485" s="62"/>
    </row>
    <row r="486" spans="4:4" ht="15.75" customHeight="1" x14ac:dyDescent="0.25">
      <c r="D486" s="62"/>
    </row>
    <row r="487" spans="4:4" ht="15.75" customHeight="1" x14ac:dyDescent="0.25">
      <c r="D487" s="62"/>
    </row>
    <row r="488" spans="4:4" ht="15.75" customHeight="1" x14ac:dyDescent="0.25">
      <c r="D488" s="62"/>
    </row>
    <row r="489" spans="4:4" ht="15.75" customHeight="1" x14ac:dyDescent="0.25">
      <c r="D489" s="62"/>
    </row>
    <row r="490" spans="4:4" ht="15.75" customHeight="1" x14ac:dyDescent="0.25">
      <c r="D490" s="62"/>
    </row>
    <row r="491" spans="4:4" ht="15.75" customHeight="1" x14ac:dyDescent="0.25">
      <c r="D491" s="62"/>
    </row>
    <row r="492" spans="4:4" ht="15.75" customHeight="1" x14ac:dyDescent="0.25">
      <c r="D492" s="62"/>
    </row>
    <row r="493" spans="4:4" ht="15.75" customHeight="1" x14ac:dyDescent="0.25">
      <c r="D493" s="62"/>
    </row>
    <row r="494" spans="4:4" ht="15.75" customHeight="1" x14ac:dyDescent="0.25">
      <c r="D494" s="62"/>
    </row>
    <row r="495" spans="4:4" ht="15.75" customHeight="1" x14ac:dyDescent="0.25">
      <c r="D495" s="62"/>
    </row>
    <row r="496" spans="4:4" ht="15.75" customHeight="1" x14ac:dyDescent="0.25">
      <c r="D496" s="62"/>
    </row>
    <row r="497" spans="4:4" ht="15.75" customHeight="1" x14ac:dyDescent="0.25">
      <c r="D497" s="62"/>
    </row>
    <row r="498" spans="4:4" ht="15.75" customHeight="1" x14ac:dyDescent="0.25">
      <c r="D498" s="62"/>
    </row>
    <row r="499" spans="4:4" ht="15.75" customHeight="1" x14ac:dyDescent="0.25">
      <c r="D499" s="62"/>
    </row>
    <row r="500" spans="4:4" ht="15.75" customHeight="1" x14ac:dyDescent="0.25">
      <c r="D500" s="62"/>
    </row>
    <row r="501" spans="4:4" ht="15.75" customHeight="1" x14ac:dyDescent="0.25">
      <c r="D501" s="62"/>
    </row>
    <row r="502" spans="4:4" ht="15.75" customHeight="1" x14ac:dyDescent="0.25">
      <c r="D502" s="62"/>
    </row>
    <row r="503" spans="4:4" ht="15.75" customHeight="1" x14ac:dyDescent="0.25">
      <c r="D503" s="62"/>
    </row>
    <row r="504" spans="4:4" ht="15.75" customHeight="1" x14ac:dyDescent="0.25">
      <c r="D504" s="62"/>
    </row>
    <row r="505" spans="4:4" ht="15.75" customHeight="1" x14ac:dyDescent="0.25">
      <c r="D505" s="62"/>
    </row>
    <row r="506" spans="4:4" ht="15.75" customHeight="1" x14ac:dyDescent="0.25">
      <c r="D506" s="62"/>
    </row>
    <row r="507" spans="4:4" ht="15.75" customHeight="1" x14ac:dyDescent="0.25">
      <c r="D507" s="62"/>
    </row>
    <row r="508" spans="4:4" ht="15.75" customHeight="1" x14ac:dyDescent="0.25">
      <c r="D508" s="62"/>
    </row>
    <row r="509" spans="4:4" ht="15.75" customHeight="1" x14ac:dyDescent="0.25">
      <c r="D509" s="62"/>
    </row>
    <row r="510" spans="4:4" ht="15.75" customHeight="1" x14ac:dyDescent="0.25">
      <c r="D510" s="62"/>
    </row>
    <row r="511" spans="4:4" ht="15.75" customHeight="1" x14ac:dyDescent="0.25">
      <c r="D511" s="62"/>
    </row>
    <row r="512" spans="4:4" ht="15.75" customHeight="1" x14ac:dyDescent="0.25">
      <c r="D512" s="62"/>
    </row>
    <row r="513" spans="4:4" ht="15.75" customHeight="1" x14ac:dyDescent="0.25">
      <c r="D513" s="62"/>
    </row>
    <row r="514" spans="4:4" ht="15.75" customHeight="1" x14ac:dyDescent="0.25">
      <c r="D514" s="62"/>
    </row>
    <row r="515" spans="4:4" ht="15.75" customHeight="1" x14ac:dyDescent="0.25">
      <c r="D515" s="62"/>
    </row>
    <row r="516" spans="4:4" ht="15.75" customHeight="1" x14ac:dyDescent="0.25">
      <c r="D516" s="62"/>
    </row>
    <row r="517" spans="4:4" ht="15.75" customHeight="1" x14ac:dyDescent="0.25">
      <c r="D517" s="62"/>
    </row>
    <row r="518" spans="4:4" ht="15.75" customHeight="1" x14ac:dyDescent="0.25">
      <c r="D518" s="62"/>
    </row>
    <row r="519" spans="4:4" ht="15.75" customHeight="1" x14ac:dyDescent="0.25">
      <c r="D519" s="62"/>
    </row>
    <row r="520" spans="4:4" ht="15.75" customHeight="1" x14ac:dyDescent="0.25">
      <c r="D520" s="62"/>
    </row>
    <row r="521" spans="4:4" ht="15.75" customHeight="1" x14ac:dyDescent="0.25">
      <c r="D521" s="62"/>
    </row>
    <row r="522" spans="4:4" ht="15.75" customHeight="1" x14ac:dyDescent="0.25">
      <c r="D522" s="62"/>
    </row>
    <row r="523" spans="4:4" ht="15.75" customHeight="1" x14ac:dyDescent="0.25">
      <c r="D523" s="62"/>
    </row>
    <row r="524" spans="4:4" ht="15.75" customHeight="1" x14ac:dyDescent="0.25">
      <c r="D524" s="62"/>
    </row>
    <row r="525" spans="4:4" ht="15.75" customHeight="1" x14ac:dyDescent="0.25">
      <c r="D525" s="62"/>
    </row>
    <row r="526" spans="4:4" ht="15.75" customHeight="1" x14ac:dyDescent="0.25">
      <c r="D526" s="62"/>
    </row>
    <row r="527" spans="4:4" ht="15.75" customHeight="1" x14ac:dyDescent="0.25">
      <c r="D527" s="62"/>
    </row>
    <row r="528" spans="4:4" ht="15.75" customHeight="1" x14ac:dyDescent="0.25">
      <c r="D528" s="62"/>
    </row>
    <row r="529" spans="4:4" ht="15.75" customHeight="1" x14ac:dyDescent="0.25">
      <c r="D529" s="62"/>
    </row>
    <row r="530" spans="4:4" ht="15.75" customHeight="1" x14ac:dyDescent="0.25">
      <c r="D530" s="62"/>
    </row>
    <row r="531" spans="4:4" ht="15.75" customHeight="1" x14ac:dyDescent="0.25">
      <c r="D531" s="62"/>
    </row>
    <row r="532" spans="4:4" ht="15.75" customHeight="1" x14ac:dyDescent="0.25">
      <c r="D532" s="62"/>
    </row>
    <row r="533" spans="4:4" ht="15.75" customHeight="1" x14ac:dyDescent="0.25">
      <c r="D533" s="62"/>
    </row>
    <row r="534" spans="4:4" ht="15.75" customHeight="1" x14ac:dyDescent="0.25">
      <c r="D534" s="62"/>
    </row>
    <row r="535" spans="4:4" ht="15.75" customHeight="1" x14ac:dyDescent="0.25">
      <c r="D535" s="62"/>
    </row>
    <row r="536" spans="4:4" ht="15.75" customHeight="1" x14ac:dyDescent="0.25">
      <c r="D536" s="62"/>
    </row>
    <row r="537" spans="4:4" ht="15.75" customHeight="1" x14ac:dyDescent="0.25">
      <c r="D537" s="62"/>
    </row>
    <row r="538" spans="4:4" ht="15.75" customHeight="1" x14ac:dyDescent="0.25">
      <c r="D538" s="62"/>
    </row>
    <row r="539" spans="4:4" ht="15.75" customHeight="1" x14ac:dyDescent="0.25">
      <c r="D539" s="62"/>
    </row>
    <row r="540" spans="4:4" ht="15.75" customHeight="1" x14ac:dyDescent="0.25">
      <c r="D540" s="62"/>
    </row>
    <row r="541" spans="4:4" ht="15.75" customHeight="1" x14ac:dyDescent="0.25">
      <c r="D541" s="62"/>
    </row>
    <row r="542" spans="4:4" ht="15.75" customHeight="1" x14ac:dyDescent="0.25">
      <c r="D542" s="62"/>
    </row>
    <row r="543" spans="4:4" ht="15.75" customHeight="1" x14ac:dyDescent="0.25">
      <c r="D543" s="62"/>
    </row>
    <row r="544" spans="4:4" ht="15.75" customHeight="1" x14ac:dyDescent="0.25">
      <c r="D544" s="62"/>
    </row>
    <row r="545" spans="4:4" ht="15.75" customHeight="1" x14ac:dyDescent="0.25">
      <c r="D545" s="62"/>
    </row>
    <row r="546" spans="4:4" ht="15.75" customHeight="1" x14ac:dyDescent="0.25">
      <c r="D546" s="62"/>
    </row>
    <row r="547" spans="4:4" ht="15.75" customHeight="1" x14ac:dyDescent="0.25">
      <c r="D547" s="62"/>
    </row>
    <row r="548" spans="4:4" ht="15.75" customHeight="1" x14ac:dyDescent="0.25">
      <c r="D548" s="62"/>
    </row>
    <row r="549" spans="4:4" ht="15.75" customHeight="1" x14ac:dyDescent="0.25">
      <c r="D549" s="62"/>
    </row>
    <row r="550" spans="4:4" ht="15.75" customHeight="1" x14ac:dyDescent="0.25">
      <c r="D550" s="62"/>
    </row>
    <row r="551" spans="4:4" ht="15.75" customHeight="1" x14ac:dyDescent="0.25">
      <c r="D551" s="62"/>
    </row>
    <row r="552" spans="4:4" ht="15.75" customHeight="1" x14ac:dyDescent="0.25">
      <c r="D552" s="62"/>
    </row>
    <row r="553" spans="4:4" ht="15.75" customHeight="1" x14ac:dyDescent="0.25">
      <c r="D553" s="62"/>
    </row>
    <row r="554" spans="4:4" ht="15.75" customHeight="1" x14ac:dyDescent="0.25">
      <c r="D554" s="62"/>
    </row>
    <row r="555" spans="4:4" ht="15.75" customHeight="1" x14ac:dyDescent="0.25">
      <c r="D555" s="62"/>
    </row>
    <row r="556" spans="4:4" ht="15.75" customHeight="1" x14ac:dyDescent="0.25">
      <c r="D556" s="62"/>
    </row>
    <row r="557" spans="4:4" ht="15.75" customHeight="1" x14ac:dyDescent="0.25">
      <c r="D557" s="62"/>
    </row>
    <row r="558" spans="4:4" ht="15.75" customHeight="1" x14ac:dyDescent="0.25">
      <c r="D558" s="62"/>
    </row>
    <row r="559" spans="4:4" ht="15.75" customHeight="1" x14ac:dyDescent="0.25">
      <c r="D559" s="62"/>
    </row>
    <row r="560" spans="4:4" ht="15.75" customHeight="1" x14ac:dyDescent="0.25">
      <c r="D560" s="62"/>
    </row>
    <row r="561" spans="4:4" ht="15.75" customHeight="1" x14ac:dyDescent="0.25">
      <c r="D561" s="62"/>
    </row>
    <row r="562" spans="4:4" ht="15.75" customHeight="1" x14ac:dyDescent="0.25">
      <c r="D562" s="62"/>
    </row>
    <row r="563" spans="4:4" ht="15.75" customHeight="1" x14ac:dyDescent="0.25">
      <c r="D563" s="62"/>
    </row>
    <row r="564" spans="4:4" ht="15.75" customHeight="1" x14ac:dyDescent="0.25">
      <c r="D564" s="62"/>
    </row>
    <row r="565" spans="4:4" ht="15.75" customHeight="1" x14ac:dyDescent="0.25">
      <c r="D565" s="62"/>
    </row>
    <row r="566" spans="4:4" ht="15.75" customHeight="1" x14ac:dyDescent="0.25">
      <c r="D566" s="62"/>
    </row>
    <row r="567" spans="4:4" ht="15.75" customHeight="1" x14ac:dyDescent="0.25">
      <c r="D567" s="62"/>
    </row>
    <row r="568" spans="4:4" ht="15.75" customHeight="1" x14ac:dyDescent="0.25">
      <c r="D568" s="62"/>
    </row>
    <row r="569" spans="4:4" ht="15.75" customHeight="1" x14ac:dyDescent="0.25">
      <c r="D569" s="62"/>
    </row>
    <row r="570" spans="4:4" ht="15.75" customHeight="1" x14ac:dyDescent="0.25">
      <c r="D570" s="62"/>
    </row>
    <row r="571" spans="4:4" ht="15.75" customHeight="1" x14ac:dyDescent="0.25">
      <c r="D571" s="62"/>
    </row>
    <row r="572" spans="4:4" ht="15.75" customHeight="1" x14ac:dyDescent="0.25">
      <c r="D572" s="62"/>
    </row>
    <row r="573" spans="4:4" ht="15.75" customHeight="1" x14ac:dyDescent="0.25">
      <c r="D573" s="62"/>
    </row>
    <row r="574" spans="4:4" ht="15.75" customHeight="1" x14ac:dyDescent="0.25">
      <c r="D574" s="62"/>
    </row>
    <row r="575" spans="4:4" ht="15.75" customHeight="1" x14ac:dyDescent="0.25">
      <c r="D575" s="62"/>
    </row>
    <row r="576" spans="4:4" ht="15.75" customHeight="1" x14ac:dyDescent="0.25">
      <c r="D576" s="62"/>
    </row>
    <row r="577" spans="4:4" ht="15.75" customHeight="1" x14ac:dyDescent="0.25">
      <c r="D577" s="62"/>
    </row>
    <row r="578" spans="4:4" ht="15.75" customHeight="1" x14ac:dyDescent="0.25">
      <c r="D578" s="62"/>
    </row>
    <row r="579" spans="4:4" ht="15.75" customHeight="1" x14ac:dyDescent="0.25">
      <c r="D579" s="62"/>
    </row>
    <row r="580" spans="4:4" ht="15.75" customHeight="1" x14ac:dyDescent="0.25">
      <c r="D580" s="62"/>
    </row>
    <row r="581" spans="4:4" ht="15.75" customHeight="1" x14ac:dyDescent="0.25">
      <c r="D581" s="62"/>
    </row>
    <row r="582" spans="4:4" ht="15.75" customHeight="1" x14ac:dyDescent="0.25">
      <c r="D582" s="62"/>
    </row>
    <row r="583" spans="4:4" ht="15.75" customHeight="1" x14ac:dyDescent="0.25">
      <c r="D583" s="62"/>
    </row>
    <row r="584" spans="4:4" ht="15.75" customHeight="1" x14ac:dyDescent="0.25">
      <c r="D584" s="62"/>
    </row>
    <row r="585" spans="4:4" ht="15.75" customHeight="1" x14ac:dyDescent="0.25">
      <c r="D585" s="62"/>
    </row>
    <row r="586" spans="4:4" ht="15.75" customHeight="1" x14ac:dyDescent="0.25">
      <c r="D586" s="62"/>
    </row>
    <row r="587" spans="4:4" ht="15.75" customHeight="1" x14ac:dyDescent="0.25">
      <c r="D587" s="62"/>
    </row>
    <row r="588" spans="4:4" ht="15.75" customHeight="1" x14ac:dyDescent="0.25">
      <c r="D588" s="62"/>
    </row>
    <row r="589" spans="4:4" ht="15.75" customHeight="1" x14ac:dyDescent="0.25">
      <c r="D589" s="62"/>
    </row>
    <row r="590" spans="4:4" ht="15.75" customHeight="1" x14ac:dyDescent="0.25">
      <c r="D590" s="62"/>
    </row>
    <row r="591" spans="4:4" ht="15.75" customHeight="1" x14ac:dyDescent="0.25">
      <c r="D591" s="62"/>
    </row>
    <row r="592" spans="4:4" ht="15.75" customHeight="1" x14ac:dyDescent="0.25">
      <c r="D592" s="62"/>
    </row>
    <row r="593" spans="4:4" ht="15.75" customHeight="1" x14ac:dyDescent="0.25">
      <c r="D593" s="62"/>
    </row>
    <row r="594" spans="4:4" ht="15.75" customHeight="1" x14ac:dyDescent="0.25">
      <c r="D594" s="62"/>
    </row>
    <row r="595" spans="4:4" ht="15.75" customHeight="1" x14ac:dyDescent="0.25">
      <c r="D595" s="62"/>
    </row>
    <row r="596" spans="4:4" ht="15.75" customHeight="1" x14ac:dyDescent="0.25">
      <c r="D596" s="62"/>
    </row>
    <row r="597" spans="4:4" ht="15.75" customHeight="1" x14ac:dyDescent="0.25">
      <c r="D597" s="62"/>
    </row>
    <row r="598" spans="4:4" ht="15.75" customHeight="1" x14ac:dyDescent="0.25">
      <c r="D598" s="62"/>
    </row>
    <row r="599" spans="4:4" ht="15.75" customHeight="1" x14ac:dyDescent="0.25">
      <c r="D599" s="62"/>
    </row>
    <row r="600" spans="4:4" ht="15.75" customHeight="1" x14ac:dyDescent="0.25">
      <c r="D600" s="62"/>
    </row>
    <row r="601" spans="4:4" ht="15.75" customHeight="1" x14ac:dyDescent="0.25">
      <c r="D601" s="62"/>
    </row>
    <row r="602" spans="4:4" ht="15.75" customHeight="1" x14ac:dyDescent="0.25">
      <c r="D602" s="62"/>
    </row>
    <row r="603" spans="4:4" ht="15.75" customHeight="1" x14ac:dyDescent="0.25">
      <c r="D603" s="62"/>
    </row>
    <row r="604" spans="4:4" ht="15.75" customHeight="1" x14ac:dyDescent="0.25">
      <c r="D604" s="62"/>
    </row>
    <row r="605" spans="4:4" ht="15.75" customHeight="1" x14ac:dyDescent="0.25">
      <c r="D605" s="62"/>
    </row>
    <row r="606" spans="4:4" ht="15.75" customHeight="1" x14ac:dyDescent="0.25">
      <c r="D606" s="62"/>
    </row>
    <row r="607" spans="4:4" ht="15.75" customHeight="1" x14ac:dyDescent="0.25">
      <c r="D607" s="62"/>
    </row>
    <row r="608" spans="4:4" ht="15.75" customHeight="1" x14ac:dyDescent="0.25">
      <c r="D608" s="62"/>
    </row>
    <row r="609" spans="4:4" ht="15.75" customHeight="1" x14ac:dyDescent="0.25">
      <c r="D609" s="62"/>
    </row>
    <row r="610" spans="4:4" ht="15.75" customHeight="1" x14ac:dyDescent="0.25">
      <c r="D610" s="62"/>
    </row>
    <row r="611" spans="4:4" ht="15.75" customHeight="1" x14ac:dyDescent="0.25">
      <c r="D611" s="62"/>
    </row>
    <row r="612" spans="4:4" ht="15.75" customHeight="1" x14ac:dyDescent="0.25">
      <c r="D612" s="62"/>
    </row>
    <row r="613" spans="4:4" ht="15.75" customHeight="1" x14ac:dyDescent="0.25">
      <c r="D613" s="62"/>
    </row>
    <row r="614" spans="4:4" ht="15.75" customHeight="1" x14ac:dyDescent="0.25">
      <c r="D614" s="62"/>
    </row>
    <row r="615" spans="4:4" ht="15.75" customHeight="1" x14ac:dyDescent="0.25">
      <c r="D615" s="62"/>
    </row>
    <row r="616" spans="4:4" ht="15.75" customHeight="1" x14ac:dyDescent="0.25">
      <c r="D616" s="62"/>
    </row>
    <row r="617" spans="4:4" ht="15.75" customHeight="1" x14ac:dyDescent="0.25">
      <c r="D617" s="62"/>
    </row>
    <row r="618" spans="4:4" ht="15.75" customHeight="1" x14ac:dyDescent="0.25">
      <c r="D618" s="62"/>
    </row>
    <row r="619" spans="4:4" ht="15.75" customHeight="1" x14ac:dyDescent="0.25">
      <c r="D619" s="62"/>
    </row>
    <row r="620" spans="4:4" ht="15.75" customHeight="1" x14ac:dyDescent="0.25">
      <c r="D620" s="62"/>
    </row>
    <row r="621" spans="4:4" ht="15.75" customHeight="1" x14ac:dyDescent="0.25">
      <c r="D621" s="62"/>
    </row>
    <row r="622" spans="4:4" ht="15.75" customHeight="1" x14ac:dyDescent="0.25">
      <c r="D622" s="62"/>
    </row>
    <row r="623" spans="4:4" ht="15.75" customHeight="1" x14ac:dyDescent="0.25">
      <c r="D623" s="62"/>
    </row>
    <row r="624" spans="4:4" ht="15.75" customHeight="1" x14ac:dyDescent="0.25">
      <c r="D624" s="62"/>
    </row>
    <row r="625" spans="4:4" ht="15.75" customHeight="1" x14ac:dyDescent="0.25">
      <c r="D625" s="62"/>
    </row>
    <row r="626" spans="4:4" ht="15.75" customHeight="1" x14ac:dyDescent="0.25">
      <c r="D626" s="62"/>
    </row>
    <row r="627" spans="4:4" ht="15.75" customHeight="1" x14ac:dyDescent="0.25">
      <c r="D627" s="62"/>
    </row>
    <row r="628" spans="4:4" ht="15.75" customHeight="1" x14ac:dyDescent="0.25">
      <c r="D628" s="62"/>
    </row>
    <row r="629" spans="4:4" ht="15.75" customHeight="1" x14ac:dyDescent="0.25">
      <c r="D629" s="62"/>
    </row>
    <row r="630" spans="4:4" ht="15.75" customHeight="1" x14ac:dyDescent="0.25">
      <c r="D630" s="62"/>
    </row>
    <row r="631" spans="4:4" ht="15.75" customHeight="1" x14ac:dyDescent="0.25">
      <c r="D631" s="62"/>
    </row>
    <row r="632" spans="4:4" ht="15.75" customHeight="1" x14ac:dyDescent="0.25">
      <c r="D632" s="62"/>
    </row>
    <row r="633" spans="4:4" ht="15.75" customHeight="1" x14ac:dyDescent="0.25">
      <c r="D633" s="62"/>
    </row>
    <row r="634" spans="4:4" ht="15.75" customHeight="1" x14ac:dyDescent="0.25">
      <c r="D634" s="62"/>
    </row>
    <row r="635" spans="4:4" ht="15.75" customHeight="1" x14ac:dyDescent="0.25">
      <c r="D635" s="62"/>
    </row>
    <row r="636" spans="4:4" ht="15.75" customHeight="1" x14ac:dyDescent="0.25">
      <c r="D636" s="62"/>
    </row>
    <row r="637" spans="4:4" ht="15.75" customHeight="1" x14ac:dyDescent="0.25">
      <c r="D637" s="62"/>
    </row>
    <row r="638" spans="4:4" ht="15.75" customHeight="1" x14ac:dyDescent="0.25">
      <c r="D638" s="62"/>
    </row>
    <row r="639" spans="4:4" ht="15.75" customHeight="1" x14ac:dyDescent="0.25">
      <c r="D639" s="62"/>
    </row>
    <row r="640" spans="4:4" ht="15.75" customHeight="1" x14ac:dyDescent="0.25">
      <c r="D640" s="62"/>
    </row>
    <row r="641" spans="4:4" ht="15.75" customHeight="1" x14ac:dyDescent="0.25">
      <c r="D641" s="62"/>
    </row>
    <row r="642" spans="4:4" ht="15.75" customHeight="1" x14ac:dyDescent="0.25">
      <c r="D642" s="62"/>
    </row>
    <row r="643" spans="4:4" ht="15.75" customHeight="1" x14ac:dyDescent="0.25">
      <c r="D643" s="62"/>
    </row>
    <row r="644" spans="4:4" ht="15.75" customHeight="1" x14ac:dyDescent="0.25">
      <c r="D644" s="62"/>
    </row>
    <row r="645" spans="4:4" ht="15.75" customHeight="1" x14ac:dyDescent="0.25">
      <c r="D645" s="62"/>
    </row>
    <row r="646" spans="4:4" ht="15.75" customHeight="1" x14ac:dyDescent="0.25">
      <c r="D646" s="62"/>
    </row>
    <row r="647" spans="4:4" ht="15.75" customHeight="1" x14ac:dyDescent="0.25">
      <c r="D647" s="62"/>
    </row>
    <row r="648" spans="4:4" ht="15.75" customHeight="1" x14ac:dyDescent="0.25">
      <c r="D648" s="62"/>
    </row>
    <row r="649" spans="4:4" ht="15.75" customHeight="1" x14ac:dyDescent="0.25">
      <c r="D649" s="62"/>
    </row>
    <row r="650" spans="4:4" ht="15.75" customHeight="1" x14ac:dyDescent="0.25">
      <c r="D650" s="62"/>
    </row>
    <row r="651" spans="4:4" ht="15.75" customHeight="1" x14ac:dyDescent="0.25">
      <c r="D651" s="62"/>
    </row>
    <row r="652" spans="4:4" ht="15.75" customHeight="1" x14ac:dyDescent="0.25">
      <c r="D652" s="62"/>
    </row>
    <row r="653" spans="4:4" ht="15.75" customHeight="1" x14ac:dyDescent="0.25">
      <c r="D653" s="62"/>
    </row>
    <row r="654" spans="4:4" ht="15.75" customHeight="1" x14ac:dyDescent="0.25">
      <c r="D654" s="62"/>
    </row>
    <row r="655" spans="4:4" ht="15.75" customHeight="1" x14ac:dyDescent="0.25">
      <c r="D655" s="62"/>
    </row>
    <row r="656" spans="4:4" ht="15.75" customHeight="1" x14ac:dyDescent="0.25">
      <c r="D656" s="62"/>
    </row>
    <row r="657" spans="4:4" ht="15.75" customHeight="1" x14ac:dyDescent="0.25">
      <c r="D657" s="62"/>
    </row>
    <row r="658" spans="4:4" ht="15.75" customHeight="1" x14ac:dyDescent="0.25">
      <c r="D658" s="62"/>
    </row>
    <row r="659" spans="4:4" ht="15.75" customHeight="1" x14ac:dyDescent="0.25">
      <c r="D659" s="62"/>
    </row>
    <row r="660" spans="4:4" ht="15.75" customHeight="1" x14ac:dyDescent="0.25">
      <c r="D660" s="62"/>
    </row>
    <row r="661" spans="4:4" ht="15.75" customHeight="1" x14ac:dyDescent="0.25">
      <c r="D661" s="62"/>
    </row>
    <row r="662" spans="4:4" ht="15.75" customHeight="1" x14ac:dyDescent="0.25">
      <c r="D662" s="62"/>
    </row>
    <row r="663" spans="4:4" ht="15.75" customHeight="1" x14ac:dyDescent="0.25">
      <c r="D663" s="62"/>
    </row>
    <row r="664" spans="4:4" ht="15.75" customHeight="1" x14ac:dyDescent="0.25">
      <c r="D664" s="62"/>
    </row>
    <row r="665" spans="4:4" ht="15.75" customHeight="1" x14ac:dyDescent="0.25">
      <c r="D665" s="62"/>
    </row>
    <row r="666" spans="4:4" ht="15.75" customHeight="1" x14ac:dyDescent="0.25">
      <c r="D666" s="62"/>
    </row>
    <row r="667" spans="4:4" ht="15.75" customHeight="1" x14ac:dyDescent="0.25">
      <c r="D667" s="62"/>
    </row>
    <row r="668" spans="4:4" ht="15.75" customHeight="1" x14ac:dyDescent="0.25">
      <c r="D668" s="62"/>
    </row>
    <row r="669" spans="4:4" ht="15.75" customHeight="1" x14ac:dyDescent="0.25">
      <c r="D669" s="62"/>
    </row>
    <row r="670" spans="4:4" ht="15.75" customHeight="1" x14ac:dyDescent="0.25">
      <c r="D670" s="62"/>
    </row>
    <row r="671" spans="4:4" ht="15.75" customHeight="1" x14ac:dyDescent="0.25">
      <c r="D671" s="62"/>
    </row>
    <row r="672" spans="4:4" ht="15.75" customHeight="1" x14ac:dyDescent="0.25">
      <c r="D672" s="62"/>
    </row>
    <row r="673" spans="4:4" ht="15.75" customHeight="1" x14ac:dyDescent="0.25">
      <c r="D673" s="62"/>
    </row>
    <row r="674" spans="4:4" ht="15.75" customHeight="1" x14ac:dyDescent="0.25">
      <c r="D674" s="62"/>
    </row>
    <row r="675" spans="4:4" ht="15.75" customHeight="1" x14ac:dyDescent="0.25">
      <c r="D675" s="62"/>
    </row>
    <row r="676" spans="4:4" ht="15.75" customHeight="1" x14ac:dyDescent="0.25">
      <c r="D676" s="62"/>
    </row>
    <row r="677" spans="4:4" ht="15.75" customHeight="1" x14ac:dyDescent="0.25">
      <c r="D677" s="62"/>
    </row>
    <row r="678" spans="4:4" ht="15.75" customHeight="1" x14ac:dyDescent="0.25">
      <c r="D678" s="62"/>
    </row>
    <row r="679" spans="4:4" ht="15.75" customHeight="1" x14ac:dyDescent="0.25">
      <c r="D679" s="62"/>
    </row>
    <row r="680" spans="4:4" ht="15.75" customHeight="1" x14ac:dyDescent="0.25">
      <c r="D680" s="62"/>
    </row>
    <row r="681" spans="4:4" ht="15.75" customHeight="1" x14ac:dyDescent="0.25">
      <c r="D681" s="62"/>
    </row>
    <row r="682" spans="4:4" ht="15.75" customHeight="1" x14ac:dyDescent="0.25">
      <c r="D682" s="62"/>
    </row>
    <row r="683" spans="4:4" ht="15.75" customHeight="1" x14ac:dyDescent="0.25">
      <c r="D683" s="62"/>
    </row>
    <row r="684" spans="4:4" ht="15.75" customHeight="1" x14ac:dyDescent="0.25">
      <c r="D684" s="62"/>
    </row>
    <row r="685" spans="4:4" ht="15.75" customHeight="1" x14ac:dyDescent="0.25">
      <c r="D685" s="62"/>
    </row>
    <row r="686" spans="4:4" ht="15.75" customHeight="1" x14ac:dyDescent="0.25">
      <c r="D686" s="62"/>
    </row>
    <row r="687" spans="4:4" ht="15.75" customHeight="1" x14ac:dyDescent="0.25">
      <c r="D687" s="62"/>
    </row>
    <row r="688" spans="4:4" ht="15.75" customHeight="1" x14ac:dyDescent="0.25">
      <c r="D688" s="62"/>
    </row>
    <row r="689" spans="4:4" ht="15.75" customHeight="1" x14ac:dyDescent="0.25">
      <c r="D689" s="62"/>
    </row>
    <row r="690" spans="4:4" ht="15.75" customHeight="1" x14ac:dyDescent="0.25">
      <c r="D690" s="62"/>
    </row>
    <row r="691" spans="4:4" ht="15.75" customHeight="1" x14ac:dyDescent="0.25">
      <c r="D691" s="62"/>
    </row>
    <row r="692" spans="4:4" ht="15.75" customHeight="1" x14ac:dyDescent="0.25">
      <c r="D692" s="62"/>
    </row>
    <row r="693" spans="4:4" ht="15.75" customHeight="1" x14ac:dyDescent="0.25">
      <c r="D693" s="62"/>
    </row>
    <row r="694" spans="4:4" ht="15.75" customHeight="1" x14ac:dyDescent="0.25">
      <c r="D694" s="62"/>
    </row>
    <row r="695" spans="4:4" ht="15.75" customHeight="1" x14ac:dyDescent="0.25">
      <c r="D695" s="62"/>
    </row>
    <row r="696" spans="4:4" ht="15.75" customHeight="1" x14ac:dyDescent="0.25">
      <c r="D696" s="62"/>
    </row>
    <row r="697" spans="4:4" ht="15.75" customHeight="1" x14ac:dyDescent="0.25">
      <c r="D697" s="62"/>
    </row>
    <row r="698" spans="4:4" ht="15.75" customHeight="1" x14ac:dyDescent="0.25">
      <c r="D698" s="62"/>
    </row>
    <row r="699" spans="4:4" ht="15.75" customHeight="1" x14ac:dyDescent="0.25">
      <c r="D699" s="62"/>
    </row>
    <row r="700" spans="4:4" ht="15.75" customHeight="1" x14ac:dyDescent="0.25">
      <c r="D700" s="62"/>
    </row>
    <row r="701" spans="4:4" ht="15.75" customHeight="1" x14ac:dyDescent="0.25">
      <c r="D701" s="62"/>
    </row>
    <row r="702" spans="4:4" ht="15.75" customHeight="1" x14ac:dyDescent="0.25">
      <c r="D702" s="62"/>
    </row>
    <row r="703" spans="4:4" ht="15.75" customHeight="1" x14ac:dyDescent="0.25">
      <c r="D703" s="62"/>
    </row>
    <row r="704" spans="4:4" ht="15.75" customHeight="1" x14ac:dyDescent="0.25">
      <c r="D704" s="62"/>
    </row>
    <row r="705" spans="4:4" ht="15.75" customHeight="1" x14ac:dyDescent="0.25">
      <c r="D705" s="62"/>
    </row>
    <row r="706" spans="4:4" ht="15.75" customHeight="1" x14ac:dyDescent="0.25">
      <c r="D706" s="62"/>
    </row>
    <row r="707" spans="4:4" ht="15.75" customHeight="1" x14ac:dyDescent="0.25">
      <c r="D707" s="62"/>
    </row>
    <row r="708" spans="4:4" ht="15.75" customHeight="1" x14ac:dyDescent="0.25">
      <c r="D708" s="62"/>
    </row>
    <row r="709" spans="4:4" ht="15.75" customHeight="1" x14ac:dyDescent="0.25">
      <c r="D709" s="62"/>
    </row>
    <row r="710" spans="4:4" ht="15.75" customHeight="1" x14ac:dyDescent="0.25">
      <c r="D710" s="62"/>
    </row>
    <row r="711" spans="4:4" ht="15.75" customHeight="1" x14ac:dyDescent="0.25">
      <c r="D711" s="62"/>
    </row>
    <row r="712" spans="4:4" ht="15.75" customHeight="1" x14ac:dyDescent="0.25">
      <c r="D712" s="62"/>
    </row>
    <row r="713" spans="4:4" ht="15.75" customHeight="1" x14ac:dyDescent="0.25">
      <c r="D713" s="62"/>
    </row>
    <row r="714" spans="4:4" ht="15.75" customHeight="1" x14ac:dyDescent="0.25">
      <c r="D714" s="62"/>
    </row>
    <row r="715" spans="4:4" ht="15.75" customHeight="1" x14ac:dyDescent="0.25">
      <c r="D715" s="62"/>
    </row>
    <row r="716" spans="4:4" ht="15.75" customHeight="1" x14ac:dyDescent="0.25">
      <c r="D716" s="62"/>
    </row>
    <row r="717" spans="4:4" ht="15.75" customHeight="1" x14ac:dyDescent="0.25">
      <c r="D717" s="62"/>
    </row>
    <row r="718" spans="4:4" ht="15.75" customHeight="1" x14ac:dyDescent="0.25">
      <c r="D718" s="62"/>
    </row>
    <row r="719" spans="4:4" ht="15.75" customHeight="1" x14ac:dyDescent="0.25">
      <c r="D719" s="62"/>
    </row>
    <row r="720" spans="4:4" ht="15.75" customHeight="1" x14ac:dyDescent="0.25">
      <c r="D720" s="62"/>
    </row>
    <row r="721" spans="4:4" ht="15.75" customHeight="1" x14ac:dyDescent="0.25">
      <c r="D721" s="62"/>
    </row>
    <row r="722" spans="4:4" ht="15.75" customHeight="1" x14ac:dyDescent="0.25">
      <c r="D722" s="62"/>
    </row>
    <row r="723" spans="4:4" ht="15.75" customHeight="1" x14ac:dyDescent="0.25">
      <c r="D723" s="62"/>
    </row>
    <row r="724" spans="4:4" ht="15.75" customHeight="1" x14ac:dyDescent="0.25">
      <c r="D724" s="62"/>
    </row>
    <row r="725" spans="4:4" ht="15.75" customHeight="1" x14ac:dyDescent="0.25">
      <c r="D725" s="62"/>
    </row>
    <row r="726" spans="4:4" ht="15.75" customHeight="1" x14ac:dyDescent="0.25">
      <c r="D726" s="62"/>
    </row>
    <row r="727" spans="4:4" ht="15.75" customHeight="1" x14ac:dyDescent="0.25">
      <c r="D727" s="62"/>
    </row>
    <row r="728" spans="4:4" ht="15.75" customHeight="1" x14ac:dyDescent="0.25">
      <c r="D728" s="62"/>
    </row>
    <row r="729" spans="4:4" ht="15.75" customHeight="1" x14ac:dyDescent="0.25">
      <c r="D729" s="62"/>
    </row>
    <row r="730" spans="4:4" ht="15.75" customHeight="1" x14ac:dyDescent="0.25">
      <c r="D730" s="62"/>
    </row>
    <row r="731" spans="4:4" ht="15.75" customHeight="1" x14ac:dyDescent="0.25">
      <c r="D731" s="62"/>
    </row>
    <row r="732" spans="4:4" ht="15.75" customHeight="1" x14ac:dyDescent="0.25">
      <c r="D732" s="62"/>
    </row>
    <row r="733" spans="4:4" ht="15.75" customHeight="1" x14ac:dyDescent="0.25">
      <c r="D733" s="62"/>
    </row>
    <row r="734" spans="4:4" ht="15.75" customHeight="1" x14ac:dyDescent="0.25">
      <c r="D734" s="62"/>
    </row>
    <row r="735" spans="4:4" ht="15.75" customHeight="1" x14ac:dyDescent="0.25">
      <c r="D735" s="62"/>
    </row>
    <row r="736" spans="4:4" ht="15.75" customHeight="1" x14ac:dyDescent="0.25">
      <c r="D736" s="62"/>
    </row>
    <row r="737" spans="4:4" ht="15.75" customHeight="1" x14ac:dyDescent="0.25">
      <c r="D737" s="62"/>
    </row>
    <row r="738" spans="4:4" ht="15.75" customHeight="1" x14ac:dyDescent="0.25">
      <c r="D738" s="62"/>
    </row>
    <row r="739" spans="4:4" ht="15.75" customHeight="1" x14ac:dyDescent="0.25">
      <c r="D739" s="62"/>
    </row>
    <row r="740" spans="4:4" ht="15.75" customHeight="1" x14ac:dyDescent="0.25">
      <c r="D740" s="62"/>
    </row>
    <row r="741" spans="4:4" ht="15.75" customHeight="1" x14ac:dyDescent="0.25">
      <c r="D741" s="62"/>
    </row>
    <row r="742" spans="4:4" ht="15.75" customHeight="1" x14ac:dyDescent="0.25">
      <c r="D742" s="62"/>
    </row>
    <row r="743" spans="4:4" ht="15.75" customHeight="1" x14ac:dyDescent="0.25">
      <c r="D743" s="62"/>
    </row>
    <row r="744" spans="4:4" ht="15.75" customHeight="1" x14ac:dyDescent="0.25">
      <c r="D744" s="62"/>
    </row>
    <row r="745" spans="4:4" ht="15.75" customHeight="1" x14ac:dyDescent="0.25">
      <c r="D745" s="62"/>
    </row>
    <row r="746" spans="4:4" ht="15.75" customHeight="1" x14ac:dyDescent="0.25">
      <c r="D746" s="62"/>
    </row>
    <row r="747" spans="4:4" ht="15.75" customHeight="1" x14ac:dyDescent="0.25">
      <c r="D747" s="62"/>
    </row>
    <row r="748" spans="4:4" ht="15.75" customHeight="1" x14ac:dyDescent="0.25">
      <c r="D748" s="62"/>
    </row>
    <row r="749" spans="4:4" ht="15.75" customHeight="1" x14ac:dyDescent="0.25">
      <c r="D749" s="62"/>
    </row>
    <row r="750" spans="4:4" ht="15.75" customHeight="1" x14ac:dyDescent="0.25">
      <c r="D750" s="62"/>
    </row>
    <row r="751" spans="4:4" ht="15.75" customHeight="1" x14ac:dyDescent="0.25">
      <c r="D751" s="62"/>
    </row>
    <row r="752" spans="4:4" ht="15.75" customHeight="1" x14ac:dyDescent="0.25">
      <c r="D752" s="62"/>
    </row>
    <row r="753" spans="4:4" ht="15.75" customHeight="1" x14ac:dyDescent="0.25">
      <c r="D753" s="62"/>
    </row>
    <row r="754" spans="4:4" ht="15.75" customHeight="1" x14ac:dyDescent="0.25">
      <c r="D754" s="62"/>
    </row>
    <row r="755" spans="4:4" ht="15.75" customHeight="1" x14ac:dyDescent="0.25">
      <c r="D755" s="62"/>
    </row>
    <row r="756" spans="4:4" ht="15.75" customHeight="1" x14ac:dyDescent="0.25">
      <c r="D756" s="62"/>
    </row>
    <row r="757" spans="4:4" ht="15.75" customHeight="1" x14ac:dyDescent="0.25">
      <c r="D757" s="62"/>
    </row>
    <row r="758" spans="4:4" ht="15.75" customHeight="1" x14ac:dyDescent="0.25">
      <c r="D758" s="62"/>
    </row>
    <row r="759" spans="4:4" ht="15.75" customHeight="1" x14ac:dyDescent="0.25">
      <c r="D759" s="62"/>
    </row>
    <row r="760" spans="4:4" ht="15.75" customHeight="1" x14ac:dyDescent="0.25">
      <c r="D760" s="62"/>
    </row>
    <row r="761" spans="4:4" ht="15.75" customHeight="1" x14ac:dyDescent="0.25">
      <c r="D761" s="62"/>
    </row>
    <row r="762" spans="4:4" ht="15.75" customHeight="1" x14ac:dyDescent="0.25">
      <c r="D762" s="62"/>
    </row>
    <row r="763" spans="4:4" ht="15.75" customHeight="1" x14ac:dyDescent="0.25">
      <c r="D763" s="62"/>
    </row>
    <row r="764" spans="4:4" ht="15.75" customHeight="1" x14ac:dyDescent="0.25">
      <c r="D764" s="62"/>
    </row>
    <row r="765" spans="4:4" ht="15.75" customHeight="1" x14ac:dyDescent="0.25">
      <c r="D765" s="62"/>
    </row>
    <row r="766" spans="4:4" ht="15.75" customHeight="1" x14ac:dyDescent="0.25">
      <c r="D766" s="62"/>
    </row>
    <row r="767" spans="4:4" ht="15.75" customHeight="1" x14ac:dyDescent="0.25">
      <c r="D767" s="62"/>
    </row>
    <row r="768" spans="4:4" ht="15.75" customHeight="1" x14ac:dyDescent="0.25">
      <c r="D768" s="62"/>
    </row>
    <row r="769" spans="4:4" ht="15.75" customHeight="1" x14ac:dyDescent="0.25">
      <c r="D769" s="62"/>
    </row>
    <row r="770" spans="4:4" ht="15.75" customHeight="1" x14ac:dyDescent="0.25">
      <c r="D770" s="62"/>
    </row>
    <row r="771" spans="4:4" ht="15.75" customHeight="1" x14ac:dyDescent="0.25">
      <c r="D771" s="62"/>
    </row>
    <row r="772" spans="4:4" ht="15.75" customHeight="1" x14ac:dyDescent="0.25">
      <c r="D772" s="62"/>
    </row>
    <row r="773" spans="4:4" ht="15.75" customHeight="1" x14ac:dyDescent="0.25">
      <c r="D773" s="62"/>
    </row>
    <row r="774" spans="4:4" ht="15.75" customHeight="1" x14ac:dyDescent="0.25">
      <c r="D774" s="62"/>
    </row>
    <row r="775" spans="4:4" ht="15.75" customHeight="1" x14ac:dyDescent="0.25">
      <c r="D775" s="62"/>
    </row>
    <row r="776" spans="4:4" ht="15.75" customHeight="1" x14ac:dyDescent="0.25">
      <c r="D776" s="62"/>
    </row>
    <row r="777" spans="4:4" ht="15.75" customHeight="1" x14ac:dyDescent="0.25">
      <c r="D777" s="62"/>
    </row>
    <row r="778" spans="4:4" ht="15.75" customHeight="1" x14ac:dyDescent="0.25">
      <c r="D778" s="62"/>
    </row>
    <row r="779" spans="4:4" ht="15.75" customHeight="1" x14ac:dyDescent="0.25">
      <c r="D779" s="62"/>
    </row>
    <row r="780" spans="4:4" ht="15.75" customHeight="1" x14ac:dyDescent="0.25">
      <c r="D780" s="62"/>
    </row>
    <row r="781" spans="4:4" ht="15.75" customHeight="1" x14ac:dyDescent="0.25">
      <c r="D781" s="62"/>
    </row>
    <row r="782" spans="4:4" ht="15.75" customHeight="1" x14ac:dyDescent="0.25">
      <c r="D782" s="62"/>
    </row>
    <row r="783" spans="4:4" ht="15.75" customHeight="1" x14ac:dyDescent="0.25">
      <c r="D783" s="62"/>
    </row>
    <row r="784" spans="4:4" ht="15.75" customHeight="1" x14ac:dyDescent="0.25">
      <c r="D784" s="62"/>
    </row>
    <row r="785" spans="4:4" ht="15.75" customHeight="1" x14ac:dyDescent="0.25">
      <c r="D785" s="62"/>
    </row>
    <row r="786" spans="4:4" ht="15.75" customHeight="1" x14ac:dyDescent="0.25">
      <c r="D786" s="62"/>
    </row>
    <row r="787" spans="4:4" ht="15.75" customHeight="1" x14ac:dyDescent="0.25">
      <c r="D787" s="62"/>
    </row>
    <row r="788" spans="4:4" ht="15.75" customHeight="1" x14ac:dyDescent="0.25">
      <c r="D788" s="62"/>
    </row>
    <row r="789" spans="4:4" ht="15.75" customHeight="1" x14ac:dyDescent="0.25">
      <c r="D789" s="62"/>
    </row>
    <row r="790" spans="4:4" ht="15.75" customHeight="1" x14ac:dyDescent="0.25">
      <c r="D790" s="62"/>
    </row>
    <row r="791" spans="4:4" ht="15.75" customHeight="1" x14ac:dyDescent="0.25">
      <c r="D791" s="62"/>
    </row>
    <row r="792" spans="4:4" ht="15.75" customHeight="1" x14ac:dyDescent="0.25">
      <c r="D792" s="62"/>
    </row>
    <row r="793" spans="4:4" ht="15.75" customHeight="1" x14ac:dyDescent="0.25">
      <c r="D793" s="62"/>
    </row>
    <row r="794" spans="4:4" ht="15.75" customHeight="1" x14ac:dyDescent="0.25">
      <c r="D794" s="62"/>
    </row>
    <row r="795" spans="4:4" ht="15.75" customHeight="1" x14ac:dyDescent="0.25">
      <c r="D795" s="62"/>
    </row>
    <row r="796" spans="4:4" ht="15.75" customHeight="1" x14ac:dyDescent="0.25">
      <c r="D796" s="62"/>
    </row>
    <row r="797" spans="4:4" ht="15.75" customHeight="1" x14ac:dyDescent="0.25">
      <c r="D797" s="62"/>
    </row>
    <row r="798" spans="4:4" ht="15.75" customHeight="1" x14ac:dyDescent="0.25">
      <c r="D798" s="62"/>
    </row>
    <row r="799" spans="4:4" ht="15.75" customHeight="1" x14ac:dyDescent="0.25">
      <c r="D799" s="62"/>
    </row>
    <row r="800" spans="4:4" ht="15.75" customHeight="1" x14ac:dyDescent="0.25">
      <c r="D800" s="62"/>
    </row>
    <row r="801" spans="4:4" ht="15.75" customHeight="1" x14ac:dyDescent="0.25">
      <c r="D801" s="62"/>
    </row>
    <row r="802" spans="4:4" ht="15.75" customHeight="1" x14ac:dyDescent="0.25">
      <c r="D802" s="62"/>
    </row>
    <row r="803" spans="4:4" ht="15.75" customHeight="1" x14ac:dyDescent="0.25">
      <c r="D803" s="62"/>
    </row>
    <row r="804" spans="4:4" ht="15.75" customHeight="1" x14ac:dyDescent="0.25">
      <c r="D804" s="62"/>
    </row>
    <row r="805" spans="4:4" ht="15.75" customHeight="1" x14ac:dyDescent="0.25">
      <c r="D805" s="62"/>
    </row>
    <row r="806" spans="4:4" ht="15.75" customHeight="1" x14ac:dyDescent="0.25">
      <c r="D806" s="62"/>
    </row>
    <row r="807" spans="4:4" ht="15.75" customHeight="1" x14ac:dyDescent="0.25">
      <c r="D807" s="62"/>
    </row>
    <row r="808" spans="4:4" ht="15.75" customHeight="1" x14ac:dyDescent="0.25">
      <c r="D808" s="62"/>
    </row>
    <row r="809" spans="4:4" ht="15.75" customHeight="1" x14ac:dyDescent="0.25">
      <c r="D809" s="62"/>
    </row>
    <row r="810" spans="4:4" ht="15.75" customHeight="1" x14ac:dyDescent="0.25">
      <c r="D810" s="62"/>
    </row>
    <row r="811" spans="4:4" ht="15.75" customHeight="1" x14ac:dyDescent="0.25">
      <c r="D811" s="62"/>
    </row>
    <row r="812" spans="4:4" ht="15.75" customHeight="1" x14ac:dyDescent="0.25">
      <c r="D812" s="62"/>
    </row>
    <row r="813" spans="4:4" ht="15.75" customHeight="1" x14ac:dyDescent="0.25">
      <c r="D813" s="62"/>
    </row>
    <row r="814" spans="4:4" ht="15.75" customHeight="1" x14ac:dyDescent="0.25">
      <c r="D814" s="62"/>
    </row>
    <row r="815" spans="4:4" ht="15.75" customHeight="1" x14ac:dyDescent="0.25">
      <c r="D815" s="62"/>
    </row>
    <row r="816" spans="4:4" ht="15.75" customHeight="1" x14ac:dyDescent="0.25">
      <c r="D816" s="62"/>
    </row>
    <row r="817" spans="4:4" ht="15.75" customHeight="1" x14ac:dyDescent="0.25">
      <c r="D817" s="62"/>
    </row>
    <row r="818" spans="4:4" ht="15.75" customHeight="1" x14ac:dyDescent="0.25">
      <c r="D818" s="62"/>
    </row>
    <row r="819" spans="4:4" ht="15.75" customHeight="1" x14ac:dyDescent="0.25">
      <c r="D819" s="62"/>
    </row>
    <row r="820" spans="4:4" ht="15.75" customHeight="1" x14ac:dyDescent="0.25">
      <c r="D820" s="62"/>
    </row>
    <row r="821" spans="4:4" ht="15.75" customHeight="1" x14ac:dyDescent="0.25">
      <c r="D821" s="62"/>
    </row>
    <row r="822" spans="4:4" ht="15.75" customHeight="1" x14ac:dyDescent="0.25">
      <c r="D822" s="62"/>
    </row>
    <row r="823" spans="4:4" ht="15.75" customHeight="1" x14ac:dyDescent="0.25">
      <c r="D823" s="62"/>
    </row>
    <row r="824" spans="4:4" ht="15.75" customHeight="1" x14ac:dyDescent="0.25">
      <c r="D824" s="62"/>
    </row>
    <row r="825" spans="4:4" ht="15.75" customHeight="1" x14ac:dyDescent="0.25">
      <c r="D825" s="62"/>
    </row>
    <row r="826" spans="4:4" ht="15.75" customHeight="1" x14ac:dyDescent="0.25">
      <c r="D826" s="62"/>
    </row>
    <row r="827" spans="4:4" ht="15.75" customHeight="1" x14ac:dyDescent="0.25">
      <c r="D827" s="62"/>
    </row>
    <row r="828" spans="4:4" ht="15.75" customHeight="1" x14ac:dyDescent="0.25">
      <c r="D828" s="62"/>
    </row>
    <row r="829" spans="4:4" ht="15.75" customHeight="1" x14ac:dyDescent="0.25">
      <c r="D829" s="62"/>
    </row>
    <row r="830" spans="4:4" ht="15.75" customHeight="1" x14ac:dyDescent="0.25">
      <c r="D830" s="62"/>
    </row>
    <row r="831" spans="4:4" ht="15.75" customHeight="1" x14ac:dyDescent="0.25">
      <c r="D831" s="62"/>
    </row>
    <row r="832" spans="4:4" ht="15.75" customHeight="1" x14ac:dyDescent="0.25">
      <c r="D832" s="62"/>
    </row>
    <row r="833" spans="4:4" ht="15.75" customHeight="1" x14ac:dyDescent="0.25">
      <c r="D833" s="62"/>
    </row>
    <row r="834" spans="4:4" ht="15.75" customHeight="1" x14ac:dyDescent="0.25">
      <c r="D834" s="62"/>
    </row>
    <row r="835" spans="4:4" ht="15.75" customHeight="1" x14ac:dyDescent="0.25">
      <c r="D835" s="62"/>
    </row>
    <row r="836" spans="4:4" ht="15.75" customHeight="1" x14ac:dyDescent="0.25">
      <c r="D836" s="62"/>
    </row>
    <row r="837" spans="4:4" ht="15.75" customHeight="1" x14ac:dyDescent="0.25">
      <c r="D837" s="62"/>
    </row>
    <row r="838" spans="4:4" ht="15.75" customHeight="1" x14ac:dyDescent="0.25">
      <c r="D838" s="62"/>
    </row>
    <row r="839" spans="4:4" ht="15.75" customHeight="1" x14ac:dyDescent="0.25">
      <c r="D839" s="62"/>
    </row>
    <row r="840" spans="4:4" ht="15.75" customHeight="1" x14ac:dyDescent="0.25">
      <c r="D840" s="62"/>
    </row>
    <row r="841" spans="4:4" ht="15.75" customHeight="1" x14ac:dyDescent="0.25">
      <c r="D841" s="62"/>
    </row>
    <row r="842" spans="4:4" ht="15.75" customHeight="1" x14ac:dyDescent="0.25">
      <c r="D842" s="62"/>
    </row>
    <row r="843" spans="4:4" ht="15.75" customHeight="1" x14ac:dyDescent="0.25">
      <c r="D843" s="62"/>
    </row>
    <row r="844" spans="4:4" ht="15.75" customHeight="1" x14ac:dyDescent="0.25">
      <c r="D844" s="62"/>
    </row>
    <row r="845" spans="4:4" ht="15.75" customHeight="1" x14ac:dyDescent="0.25">
      <c r="D845" s="62"/>
    </row>
    <row r="846" spans="4:4" ht="15.75" customHeight="1" x14ac:dyDescent="0.25">
      <c r="D846" s="62"/>
    </row>
    <row r="847" spans="4:4" ht="15.75" customHeight="1" x14ac:dyDescent="0.25">
      <c r="D847" s="62"/>
    </row>
    <row r="848" spans="4:4" ht="15.75" customHeight="1" x14ac:dyDescent="0.25">
      <c r="D848" s="62"/>
    </row>
    <row r="849" spans="4:4" ht="15.75" customHeight="1" x14ac:dyDescent="0.25">
      <c r="D849" s="62"/>
    </row>
    <row r="850" spans="4:4" ht="15.75" customHeight="1" x14ac:dyDescent="0.25">
      <c r="D850" s="62"/>
    </row>
    <row r="851" spans="4:4" ht="15.75" customHeight="1" x14ac:dyDescent="0.25">
      <c r="D851" s="62"/>
    </row>
    <row r="852" spans="4:4" ht="15.75" customHeight="1" x14ac:dyDescent="0.25">
      <c r="D852" s="62"/>
    </row>
    <row r="853" spans="4:4" ht="15.75" customHeight="1" x14ac:dyDescent="0.25">
      <c r="D853" s="62"/>
    </row>
    <row r="854" spans="4:4" ht="15.75" customHeight="1" x14ac:dyDescent="0.25">
      <c r="D854" s="62"/>
    </row>
    <row r="855" spans="4:4" ht="15.75" customHeight="1" x14ac:dyDescent="0.25">
      <c r="D855" s="62"/>
    </row>
    <row r="856" spans="4:4" ht="15.75" customHeight="1" x14ac:dyDescent="0.25">
      <c r="D856" s="62"/>
    </row>
    <row r="857" spans="4:4" ht="15.75" customHeight="1" x14ac:dyDescent="0.25">
      <c r="D857" s="62"/>
    </row>
    <row r="858" spans="4:4" ht="15.75" customHeight="1" x14ac:dyDescent="0.25">
      <c r="D858" s="62"/>
    </row>
    <row r="859" spans="4:4" ht="15.75" customHeight="1" x14ac:dyDescent="0.25">
      <c r="D859" s="62"/>
    </row>
    <row r="860" spans="4:4" ht="15.75" customHeight="1" x14ac:dyDescent="0.25">
      <c r="D860" s="62"/>
    </row>
    <row r="861" spans="4:4" ht="15.75" customHeight="1" x14ac:dyDescent="0.25">
      <c r="D861" s="62"/>
    </row>
    <row r="862" spans="4:4" ht="15.75" customHeight="1" x14ac:dyDescent="0.25">
      <c r="D862" s="62"/>
    </row>
    <row r="863" spans="4:4" ht="15.75" customHeight="1" x14ac:dyDescent="0.25">
      <c r="D863" s="62"/>
    </row>
    <row r="864" spans="4:4" ht="15.75" customHeight="1" x14ac:dyDescent="0.25">
      <c r="D864" s="62"/>
    </row>
    <row r="865" spans="4:4" ht="15.75" customHeight="1" x14ac:dyDescent="0.25">
      <c r="D865" s="62"/>
    </row>
    <row r="866" spans="4:4" ht="15.75" customHeight="1" x14ac:dyDescent="0.25">
      <c r="D866" s="62"/>
    </row>
    <row r="867" spans="4:4" ht="15.75" customHeight="1" x14ac:dyDescent="0.25">
      <c r="D867" s="62"/>
    </row>
    <row r="868" spans="4:4" ht="15.75" customHeight="1" x14ac:dyDescent="0.25">
      <c r="D868" s="62"/>
    </row>
    <row r="869" spans="4:4" ht="15.75" customHeight="1" x14ac:dyDescent="0.25">
      <c r="D869" s="62"/>
    </row>
    <row r="870" spans="4:4" ht="15.75" customHeight="1" x14ac:dyDescent="0.25">
      <c r="D870" s="62"/>
    </row>
    <row r="871" spans="4:4" ht="15.75" customHeight="1" x14ac:dyDescent="0.25">
      <c r="D871" s="62"/>
    </row>
    <row r="872" spans="4:4" ht="15.75" customHeight="1" x14ac:dyDescent="0.25">
      <c r="D872" s="62"/>
    </row>
    <row r="873" spans="4:4" ht="15.75" customHeight="1" x14ac:dyDescent="0.25">
      <c r="D873" s="62"/>
    </row>
    <row r="874" spans="4:4" ht="15.75" customHeight="1" x14ac:dyDescent="0.25">
      <c r="D874" s="62"/>
    </row>
    <row r="875" spans="4:4" ht="15.75" customHeight="1" x14ac:dyDescent="0.25">
      <c r="D875" s="62"/>
    </row>
    <row r="876" spans="4:4" ht="15.75" customHeight="1" x14ac:dyDescent="0.25">
      <c r="D876" s="62"/>
    </row>
    <row r="877" spans="4:4" ht="15.75" customHeight="1" x14ac:dyDescent="0.25">
      <c r="D877" s="62"/>
    </row>
    <row r="878" spans="4:4" ht="15.75" customHeight="1" x14ac:dyDescent="0.25">
      <c r="D878" s="62"/>
    </row>
    <row r="879" spans="4:4" ht="15.75" customHeight="1" x14ac:dyDescent="0.25">
      <c r="D879" s="62"/>
    </row>
    <row r="880" spans="4:4" ht="15.75" customHeight="1" x14ac:dyDescent="0.25">
      <c r="D880" s="62"/>
    </row>
    <row r="881" spans="4:4" ht="15.75" customHeight="1" x14ac:dyDescent="0.25">
      <c r="D881" s="62"/>
    </row>
    <row r="882" spans="4:4" ht="15.75" customHeight="1" x14ac:dyDescent="0.25">
      <c r="D882" s="62"/>
    </row>
    <row r="883" spans="4:4" ht="15.75" customHeight="1" x14ac:dyDescent="0.25">
      <c r="D883" s="62"/>
    </row>
    <row r="884" spans="4:4" ht="15.75" customHeight="1" x14ac:dyDescent="0.25">
      <c r="D884" s="62"/>
    </row>
    <row r="885" spans="4:4" ht="15.75" customHeight="1" x14ac:dyDescent="0.25">
      <c r="D885" s="62"/>
    </row>
    <row r="886" spans="4:4" ht="15.75" customHeight="1" x14ac:dyDescent="0.25">
      <c r="D886" s="62"/>
    </row>
    <row r="887" spans="4:4" ht="15.75" customHeight="1" x14ac:dyDescent="0.25">
      <c r="D887" s="62"/>
    </row>
    <row r="888" spans="4:4" ht="15.75" customHeight="1" x14ac:dyDescent="0.25">
      <c r="D888" s="62"/>
    </row>
    <row r="889" spans="4:4" ht="15.75" customHeight="1" x14ac:dyDescent="0.25">
      <c r="D889" s="62"/>
    </row>
    <row r="890" spans="4:4" ht="15.75" customHeight="1" x14ac:dyDescent="0.25">
      <c r="D890" s="62"/>
    </row>
    <row r="891" spans="4:4" ht="15.75" customHeight="1" x14ac:dyDescent="0.25">
      <c r="D891" s="62"/>
    </row>
    <row r="892" spans="4:4" ht="15.75" customHeight="1" x14ac:dyDescent="0.25">
      <c r="D892" s="62"/>
    </row>
    <row r="893" spans="4:4" ht="15.75" customHeight="1" x14ac:dyDescent="0.25">
      <c r="D893" s="62"/>
    </row>
    <row r="894" spans="4:4" ht="15.75" customHeight="1" x14ac:dyDescent="0.25">
      <c r="D894" s="62"/>
    </row>
    <row r="895" spans="4:4" ht="15.75" customHeight="1" x14ac:dyDescent="0.25">
      <c r="D895" s="62"/>
    </row>
    <row r="896" spans="4:4" ht="15.75" customHeight="1" x14ac:dyDescent="0.25">
      <c r="D896" s="62"/>
    </row>
    <row r="897" spans="4:4" ht="15.75" customHeight="1" x14ac:dyDescent="0.25">
      <c r="D897" s="62"/>
    </row>
    <row r="898" spans="4:4" ht="15.75" customHeight="1" x14ac:dyDescent="0.25">
      <c r="D898" s="62"/>
    </row>
    <row r="899" spans="4:4" ht="15.75" customHeight="1" x14ac:dyDescent="0.25">
      <c r="D899" s="62"/>
    </row>
    <row r="900" spans="4:4" ht="15.75" customHeight="1" x14ac:dyDescent="0.25">
      <c r="D900" s="62"/>
    </row>
    <row r="901" spans="4:4" ht="15.75" customHeight="1" x14ac:dyDescent="0.25">
      <c r="D901" s="62"/>
    </row>
    <row r="902" spans="4:4" ht="15.75" customHeight="1" x14ac:dyDescent="0.25">
      <c r="D902" s="62"/>
    </row>
    <row r="903" spans="4:4" ht="15.75" customHeight="1" x14ac:dyDescent="0.25">
      <c r="D903" s="62"/>
    </row>
    <row r="904" spans="4:4" ht="15.75" customHeight="1" x14ac:dyDescent="0.25">
      <c r="D904" s="62"/>
    </row>
    <row r="905" spans="4:4" ht="15.75" customHeight="1" x14ac:dyDescent="0.25">
      <c r="D905" s="62"/>
    </row>
    <row r="906" spans="4:4" ht="15.75" customHeight="1" x14ac:dyDescent="0.25">
      <c r="D906" s="62"/>
    </row>
    <row r="907" spans="4:4" ht="15.75" customHeight="1" x14ac:dyDescent="0.25">
      <c r="D907" s="62"/>
    </row>
    <row r="908" spans="4:4" ht="15.75" customHeight="1" x14ac:dyDescent="0.25">
      <c r="D908" s="62"/>
    </row>
    <row r="909" spans="4:4" ht="15.75" customHeight="1" x14ac:dyDescent="0.25">
      <c r="D909" s="62"/>
    </row>
    <row r="910" spans="4:4" ht="15.75" customHeight="1" x14ac:dyDescent="0.25">
      <c r="D910" s="62"/>
    </row>
    <row r="911" spans="4:4" ht="15.75" customHeight="1" x14ac:dyDescent="0.25">
      <c r="D911" s="62"/>
    </row>
    <row r="912" spans="4:4" ht="15.75" customHeight="1" x14ac:dyDescent="0.25">
      <c r="D912" s="62"/>
    </row>
    <row r="913" spans="4:4" ht="15.75" customHeight="1" x14ac:dyDescent="0.25">
      <c r="D913" s="62"/>
    </row>
    <row r="914" spans="4:4" ht="15.75" customHeight="1" x14ac:dyDescent="0.25">
      <c r="D914" s="62"/>
    </row>
    <row r="915" spans="4:4" ht="15.75" customHeight="1" x14ac:dyDescent="0.25">
      <c r="D915" s="62"/>
    </row>
    <row r="916" spans="4:4" ht="15.75" customHeight="1" x14ac:dyDescent="0.25">
      <c r="D916" s="62"/>
    </row>
    <row r="917" spans="4:4" ht="15.75" customHeight="1" x14ac:dyDescent="0.25">
      <c r="D917" s="62"/>
    </row>
    <row r="918" spans="4:4" ht="15.75" customHeight="1" x14ac:dyDescent="0.25">
      <c r="D918" s="62"/>
    </row>
    <row r="919" spans="4:4" ht="15.75" customHeight="1" x14ac:dyDescent="0.25">
      <c r="D919" s="62"/>
    </row>
    <row r="920" spans="4:4" ht="15.75" customHeight="1" x14ac:dyDescent="0.25">
      <c r="D920" s="62"/>
    </row>
    <row r="921" spans="4:4" ht="15.75" customHeight="1" x14ac:dyDescent="0.25">
      <c r="D921" s="62"/>
    </row>
    <row r="922" spans="4:4" ht="15.75" customHeight="1" x14ac:dyDescent="0.25">
      <c r="D922" s="62"/>
    </row>
    <row r="923" spans="4:4" ht="15.75" customHeight="1" x14ac:dyDescent="0.25">
      <c r="D923" s="62"/>
    </row>
    <row r="924" spans="4:4" ht="15.75" customHeight="1" x14ac:dyDescent="0.25">
      <c r="D924" s="62"/>
    </row>
    <row r="925" spans="4:4" ht="15.75" customHeight="1" x14ac:dyDescent="0.25">
      <c r="D925" s="62"/>
    </row>
    <row r="926" spans="4:4" ht="15.75" customHeight="1" x14ac:dyDescent="0.25">
      <c r="D926" s="62"/>
    </row>
    <row r="927" spans="4:4" ht="15.75" customHeight="1" x14ac:dyDescent="0.25">
      <c r="D927" s="62"/>
    </row>
    <row r="928" spans="4:4" ht="15.75" customHeight="1" x14ac:dyDescent="0.25">
      <c r="D928" s="62"/>
    </row>
    <row r="929" spans="4:4" ht="15.75" customHeight="1" x14ac:dyDescent="0.25">
      <c r="D929" s="62"/>
    </row>
    <row r="930" spans="4:4" ht="15.75" customHeight="1" x14ac:dyDescent="0.25">
      <c r="D930" s="62"/>
    </row>
    <row r="931" spans="4:4" ht="15.75" customHeight="1" x14ac:dyDescent="0.25">
      <c r="D931" s="62"/>
    </row>
    <row r="932" spans="4:4" ht="15.75" customHeight="1" x14ac:dyDescent="0.25">
      <c r="D932" s="62"/>
    </row>
    <row r="933" spans="4:4" ht="15.75" customHeight="1" x14ac:dyDescent="0.25">
      <c r="D933" s="62"/>
    </row>
    <row r="934" spans="4:4" ht="15.75" customHeight="1" x14ac:dyDescent="0.25">
      <c r="D934" s="62"/>
    </row>
    <row r="935" spans="4:4" ht="15.75" customHeight="1" x14ac:dyDescent="0.25">
      <c r="D935" s="62"/>
    </row>
    <row r="936" spans="4:4" ht="15.75" customHeight="1" x14ac:dyDescent="0.25">
      <c r="D936" s="62"/>
    </row>
    <row r="937" spans="4:4" ht="15.75" customHeight="1" x14ac:dyDescent="0.25">
      <c r="D937" s="62"/>
    </row>
    <row r="938" spans="4:4" ht="15.75" customHeight="1" x14ac:dyDescent="0.25">
      <c r="D938" s="62"/>
    </row>
    <row r="939" spans="4:4" ht="15.75" customHeight="1" x14ac:dyDescent="0.25">
      <c r="D939" s="62"/>
    </row>
    <row r="940" spans="4:4" ht="15.75" customHeight="1" x14ac:dyDescent="0.25">
      <c r="D940" s="62"/>
    </row>
    <row r="941" spans="4:4" ht="15.75" customHeight="1" x14ac:dyDescent="0.25">
      <c r="D941" s="62"/>
    </row>
    <row r="942" spans="4:4" ht="15.75" customHeight="1" x14ac:dyDescent="0.25">
      <c r="D942" s="62"/>
    </row>
    <row r="943" spans="4:4" ht="15.75" customHeight="1" x14ac:dyDescent="0.25">
      <c r="D943" s="62"/>
    </row>
    <row r="944" spans="4:4" ht="15.75" customHeight="1" x14ac:dyDescent="0.25">
      <c r="D944" s="62"/>
    </row>
    <row r="945" spans="4:4" ht="15.75" customHeight="1" x14ac:dyDescent="0.25">
      <c r="D945" s="62"/>
    </row>
    <row r="946" spans="4:4" ht="15.75" customHeight="1" x14ac:dyDescent="0.25">
      <c r="D946" s="62"/>
    </row>
    <row r="947" spans="4:4" ht="15.75" customHeight="1" x14ac:dyDescent="0.25">
      <c r="D947" s="62"/>
    </row>
    <row r="948" spans="4:4" ht="15.75" customHeight="1" x14ac:dyDescent="0.25">
      <c r="D948" s="62"/>
    </row>
    <row r="949" spans="4:4" ht="15.75" customHeight="1" x14ac:dyDescent="0.25">
      <c r="D949" s="62"/>
    </row>
    <row r="950" spans="4:4" ht="15.75" customHeight="1" x14ac:dyDescent="0.25">
      <c r="D950" s="62"/>
    </row>
    <row r="951" spans="4:4" ht="15.75" customHeight="1" x14ac:dyDescent="0.25">
      <c r="D951" s="62"/>
    </row>
    <row r="952" spans="4:4" ht="15.75" customHeight="1" x14ac:dyDescent="0.25">
      <c r="D952" s="62"/>
    </row>
    <row r="953" spans="4:4" ht="15.75" customHeight="1" x14ac:dyDescent="0.25">
      <c r="D953" s="62"/>
    </row>
    <row r="954" spans="4:4" ht="15.75" customHeight="1" x14ac:dyDescent="0.25">
      <c r="D954" s="62"/>
    </row>
    <row r="955" spans="4:4" ht="15.75" customHeight="1" x14ac:dyDescent="0.25">
      <c r="D955" s="62"/>
    </row>
    <row r="956" spans="4:4" ht="15.75" customHeight="1" x14ac:dyDescent="0.25">
      <c r="D956" s="62"/>
    </row>
    <row r="957" spans="4:4" ht="15.75" customHeight="1" x14ac:dyDescent="0.25">
      <c r="D957" s="62"/>
    </row>
    <row r="958" spans="4:4" ht="15.75" customHeight="1" x14ac:dyDescent="0.25">
      <c r="D958" s="62"/>
    </row>
    <row r="959" spans="4:4" ht="15.75" customHeight="1" x14ac:dyDescent="0.25">
      <c r="D959" s="62"/>
    </row>
    <row r="960" spans="4:4" ht="15.75" customHeight="1" x14ac:dyDescent="0.25">
      <c r="D960" s="62"/>
    </row>
    <row r="961" spans="4:4" ht="15.75" customHeight="1" x14ac:dyDescent="0.25">
      <c r="D961" s="62"/>
    </row>
    <row r="962" spans="4:4" ht="15.75" customHeight="1" x14ac:dyDescent="0.25">
      <c r="D962" s="62"/>
    </row>
    <row r="963" spans="4:4" ht="15.75" customHeight="1" x14ac:dyDescent="0.25">
      <c r="D963" s="62"/>
    </row>
    <row r="964" spans="4:4" ht="15.75" customHeight="1" x14ac:dyDescent="0.25">
      <c r="D964" s="62"/>
    </row>
    <row r="965" spans="4:4" ht="15.75" customHeight="1" x14ac:dyDescent="0.25">
      <c r="D965" s="62"/>
    </row>
    <row r="966" spans="4:4" ht="15.75" customHeight="1" x14ac:dyDescent="0.25">
      <c r="D966" s="62"/>
    </row>
    <row r="967" spans="4:4" ht="15.75" customHeight="1" x14ac:dyDescent="0.25">
      <c r="D967" s="62"/>
    </row>
    <row r="968" spans="4:4" ht="15.75" customHeight="1" x14ac:dyDescent="0.25">
      <c r="D968" s="62"/>
    </row>
    <row r="969" spans="4:4" ht="15.75" customHeight="1" x14ac:dyDescent="0.25">
      <c r="D969" s="62"/>
    </row>
    <row r="970" spans="4:4" ht="15.75" customHeight="1" x14ac:dyDescent="0.25">
      <c r="D970" s="62"/>
    </row>
    <row r="971" spans="4:4" ht="15.75" customHeight="1" x14ac:dyDescent="0.25">
      <c r="D971" s="62"/>
    </row>
    <row r="972" spans="4:4" ht="15.75" customHeight="1" x14ac:dyDescent="0.25">
      <c r="D972" s="62"/>
    </row>
    <row r="973" spans="4:4" ht="15.75" customHeight="1" x14ac:dyDescent="0.25">
      <c r="D973" s="62"/>
    </row>
    <row r="974" spans="4:4" ht="15.75" customHeight="1" x14ac:dyDescent="0.25">
      <c r="D974" s="62"/>
    </row>
    <row r="975" spans="4:4" ht="15.75" customHeight="1" x14ac:dyDescent="0.25">
      <c r="D975" s="62"/>
    </row>
    <row r="976" spans="4:4" ht="15.75" customHeight="1" x14ac:dyDescent="0.25">
      <c r="D976" s="62"/>
    </row>
    <row r="977" spans="4:4" ht="15.75" customHeight="1" x14ac:dyDescent="0.25">
      <c r="D977" s="62"/>
    </row>
    <row r="978" spans="4:4" ht="15.75" customHeight="1" x14ac:dyDescent="0.25">
      <c r="D978" s="62"/>
    </row>
    <row r="979" spans="4:4" ht="15.75" customHeight="1" x14ac:dyDescent="0.25">
      <c r="D979" s="62"/>
    </row>
    <row r="980" spans="4:4" ht="15.75" customHeight="1" x14ac:dyDescent="0.25">
      <c r="D980" s="62"/>
    </row>
    <row r="981" spans="4:4" ht="15.75" customHeight="1" x14ac:dyDescent="0.25">
      <c r="D981" s="62"/>
    </row>
    <row r="982" spans="4:4" ht="15.75" customHeight="1" x14ac:dyDescent="0.25">
      <c r="D982" s="62"/>
    </row>
    <row r="983" spans="4:4" ht="15.75" customHeight="1" x14ac:dyDescent="0.25">
      <c r="D983" s="62"/>
    </row>
    <row r="984" spans="4:4" ht="15.75" customHeight="1" x14ac:dyDescent="0.25">
      <c r="D984" s="62"/>
    </row>
    <row r="985" spans="4:4" ht="15.75" customHeight="1" x14ac:dyDescent="0.25">
      <c r="D985" s="62"/>
    </row>
    <row r="986" spans="4:4" ht="15.75" customHeight="1" x14ac:dyDescent="0.25">
      <c r="D986" s="62"/>
    </row>
    <row r="987" spans="4:4" ht="15.75" customHeight="1" x14ac:dyDescent="0.25">
      <c r="D987" s="62"/>
    </row>
    <row r="988" spans="4:4" ht="15.75" customHeight="1" x14ac:dyDescent="0.25">
      <c r="D988" s="62"/>
    </row>
    <row r="989" spans="4:4" ht="15.75" customHeight="1" x14ac:dyDescent="0.25">
      <c r="D989" s="62"/>
    </row>
    <row r="990" spans="4:4" ht="15.75" customHeight="1" x14ac:dyDescent="0.25">
      <c r="D990" s="62"/>
    </row>
    <row r="991" spans="4:4" ht="15.75" customHeight="1" x14ac:dyDescent="0.25">
      <c r="D991" s="62"/>
    </row>
    <row r="992" spans="4:4" ht="15.75" customHeight="1" x14ac:dyDescent="0.25">
      <c r="D992" s="62"/>
    </row>
    <row r="993" spans="4:4" ht="15.75" customHeight="1" x14ac:dyDescent="0.25">
      <c r="D993" s="62"/>
    </row>
    <row r="994" spans="4:4" ht="15.75" customHeight="1" x14ac:dyDescent="0.25">
      <c r="D994" s="62"/>
    </row>
    <row r="995" spans="4:4" ht="15.75" customHeight="1" x14ac:dyDescent="0.25">
      <c r="D995" s="62"/>
    </row>
    <row r="996" spans="4:4" ht="15.75" customHeight="1" x14ac:dyDescent="0.25">
      <c r="D996" s="62"/>
    </row>
    <row r="997" spans="4:4" ht="15.75" customHeight="1" x14ac:dyDescent="0.25">
      <c r="D997" s="62"/>
    </row>
    <row r="998" spans="4:4" ht="15.75" customHeight="1" x14ac:dyDescent="0.25">
      <c r="D998" s="62"/>
    </row>
    <row r="999" spans="4:4" ht="15.75" customHeight="1" x14ac:dyDescent="0.25">
      <c r="D999" s="62"/>
    </row>
    <row r="1000" spans="4:4" ht="15.75" customHeight="1" x14ac:dyDescent="0.25">
      <c r="D1000" s="62"/>
    </row>
    <row r="1001" spans="4:4" ht="15.75" customHeight="1" x14ac:dyDescent="0.25">
      <c r="D1001" s="62"/>
    </row>
    <row r="1002" spans="4:4" ht="15.75" customHeight="1" x14ac:dyDescent="0.25">
      <c r="D1002" s="62"/>
    </row>
  </sheetData>
  <mergeCells count="11">
    <mergeCell ref="B31:C31"/>
    <mergeCell ref="B30:C30"/>
    <mergeCell ref="B33:C33"/>
    <mergeCell ref="B35:D35"/>
    <mergeCell ref="B1:E1"/>
    <mergeCell ref="B2:E2"/>
    <mergeCell ref="B26:C26"/>
    <mergeCell ref="B27:C27"/>
    <mergeCell ref="B28:C28"/>
    <mergeCell ref="B29:C29"/>
    <mergeCell ref="B32:C32"/>
  </mergeCells>
  <pageMargins left="0.59055118110236227" right="0.59055118110236227" top="0.59055118110236227" bottom="0.5905511811023622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998"/>
  <sheetViews>
    <sheetView zoomScale="85" zoomScaleNormal="85" workbookViewId="0">
      <pane ySplit="4" topLeftCell="A48" activePane="bottomLeft" state="frozen"/>
      <selection pane="bottomLeft" activeCell="B120" sqref="B120"/>
    </sheetView>
  </sheetViews>
  <sheetFormatPr baseColWidth="10" defaultColWidth="12.625" defaultRowHeight="15" customHeight="1" x14ac:dyDescent="0.2"/>
  <cols>
    <col min="1" max="1" width="5.125" customWidth="1"/>
    <col min="2" max="2" width="103.625" bestFit="1" customWidth="1"/>
    <col min="3" max="3" width="4" style="546" customWidth="1"/>
    <col min="4" max="4" width="11.875" bestFit="1" customWidth="1"/>
    <col min="5" max="5" width="17.375" bestFit="1" customWidth="1"/>
    <col min="6" max="6" width="17.5" bestFit="1" customWidth="1"/>
    <col min="7" max="7" width="17.375" bestFit="1" customWidth="1"/>
    <col min="8" max="8" width="19.625" bestFit="1" customWidth="1"/>
    <col min="9" max="9" width="9.375" bestFit="1" customWidth="1"/>
    <col min="10" max="10" width="9.375" customWidth="1"/>
    <col min="11" max="11" width="19.125" bestFit="1" customWidth="1"/>
    <col min="12" max="12" width="17.875" customWidth="1"/>
    <col min="13" max="13" width="16.25" bestFit="1" customWidth="1"/>
    <col min="14" max="14" width="11.625" bestFit="1" customWidth="1"/>
    <col min="15" max="26" width="9.375" customWidth="1"/>
  </cols>
  <sheetData>
    <row r="1" spans="1:26" s="422" customFormat="1" ht="31.5" x14ac:dyDescent="0.2">
      <c r="A1" s="606" t="s">
        <v>13</v>
      </c>
      <c r="B1" s="607"/>
      <c r="C1" s="607"/>
      <c r="D1" s="607"/>
      <c r="E1" s="607"/>
      <c r="F1" s="607"/>
      <c r="G1" s="607"/>
      <c r="H1" s="607"/>
      <c r="I1" s="608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 s="422" customFormat="1" ht="24.75" x14ac:dyDescent="0.2">
      <c r="A2" s="609" t="s">
        <v>565</v>
      </c>
      <c r="B2" s="607"/>
      <c r="C2" s="607"/>
      <c r="D2" s="607"/>
      <c r="E2" s="607"/>
      <c r="F2" s="607"/>
      <c r="G2" s="607"/>
      <c r="H2" s="607"/>
      <c r="I2" s="608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 s="422" customFormat="1" x14ac:dyDescent="0.2">
      <c r="A3" s="610"/>
      <c r="B3" s="611"/>
      <c r="C3" s="611"/>
      <c r="D3" s="611"/>
      <c r="E3" s="611"/>
      <c r="F3" s="611"/>
      <c r="G3" s="611"/>
      <c r="H3" s="611"/>
      <c r="I3" s="611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s="422" customFormat="1" ht="19.5" x14ac:dyDescent="0.2">
      <c r="A4" s="487" t="s">
        <v>14</v>
      </c>
      <c r="B4" s="487" t="s">
        <v>15</v>
      </c>
      <c r="C4" s="540" t="s">
        <v>16</v>
      </c>
      <c r="D4" s="487" t="s">
        <v>17</v>
      </c>
      <c r="E4" s="489" t="s">
        <v>18</v>
      </c>
      <c r="F4" s="489" t="s">
        <v>19</v>
      </c>
      <c r="G4" s="489" t="s">
        <v>20</v>
      </c>
      <c r="H4" s="489" t="s">
        <v>21</v>
      </c>
      <c r="I4" s="480" t="s">
        <v>4</v>
      </c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s="422" customFormat="1" ht="19.5" x14ac:dyDescent="0.2">
      <c r="A5" s="481">
        <v>1</v>
      </c>
      <c r="B5" s="612" t="s">
        <v>22</v>
      </c>
      <c r="C5" s="587"/>
      <c r="D5" s="587"/>
      <c r="E5" s="587"/>
      <c r="F5" s="587"/>
      <c r="G5" s="567"/>
      <c r="H5" s="482">
        <f t="shared" ref="H5:I5" si="0">+H10</f>
        <v>3901411.0263704704</v>
      </c>
      <c r="I5" s="483">
        <f t="shared" si="0"/>
        <v>1.4371642906980182E-2</v>
      </c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 s="422" customFormat="1" x14ac:dyDescent="0.2">
      <c r="A6" s="509" t="s">
        <v>23</v>
      </c>
      <c r="B6" s="484" t="s">
        <v>24</v>
      </c>
      <c r="C6" s="541" t="s">
        <v>25</v>
      </c>
      <c r="D6" s="176">
        <f>+Computo!K12</f>
        <v>220.92</v>
      </c>
      <c r="E6" s="478">
        <f>+'Analisis de Precios'!H9</f>
        <v>10283.540382048141</v>
      </c>
      <c r="F6" s="485">
        <f>+'Analisis de Precios'!H12</f>
        <v>2655.68478</v>
      </c>
      <c r="G6" s="478">
        <f t="shared" ref="G6:G9" si="1">E6+F6</f>
        <v>12939.22516204814</v>
      </c>
      <c r="H6" s="485">
        <f>D6*G6</f>
        <v>2858533.622799675</v>
      </c>
      <c r="I6" s="486">
        <f>+H6/$H$114</f>
        <v>1.0529991376656417E-2</v>
      </c>
      <c r="J6" s="197"/>
      <c r="K6" s="521">
        <f>D6*E6</f>
        <v>2271839.741202075</v>
      </c>
      <c r="L6" s="521">
        <f>D6*F6</f>
        <v>586693.88159759995</v>
      </c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 s="422" customFormat="1" x14ac:dyDescent="0.2">
      <c r="A7" s="509" t="s">
        <v>26</v>
      </c>
      <c r="B7" s="484" t="s">
        <v>510</v>
      </c>
      <c r="C7" s="541" t="s">
        <v>27</v>
      </c>
      <c r="D7" s="176">
        <f>+Computo!K17</f>
        <v>1</v>
      </c>
      <c r="E7" s="478">
        <f>+'Analisis de Precios'!H26</f>
        <v>340525.22545556864</v>
      </c>
      <c r="F7" s="485">
        <f>+'Analisis de Precios'!H29</f>
        <v>246857.1672</v>
      </c>
      <c r="G7" s="478">
        <f t="shared" si="1"/>
        <v>587382.39265556866</v>
      </c>
      <c r="H7" s="485">
        <f>D7*G7</f>
        <v>587382.39265556866</v>
      </c>
      <c r="I7" s="486">
        <f>+H7/$H$114</f>
        <v>2.1637427946029106E-3</v>
      </c>
      <c r="J7" s="197"/>
      <c r="K7" s="521">
        <f t="shared" ref="K7:K70" si="2">D7*E7</f>
        <v>340525.22545556864</v>
      </c>
      <c r="L7" s="521">
        <f t="shared" ref="L7:L70" si="3">D7*F7</f>
        <v>246857.1672</v>
      </c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 s="422" customFormat="1" x14ac:dyDescent="0.2">
      <c r="A8" s="509" t="s">
        <v>28</v>
      </c>
      <c r="B8" s="484" t="s">
        <v>29</v>
      </c>
      <c r="C8" s="541" t="s">
        <v>27</v>
      </c>
      <c r="D8" s="176">
        <f>+Computo!K22</f>
        <v>1</v>
      </c>
      <c r="E8" s="478">
        <f>+'Analisis de Precios'!H43</f>
        <v>32076.100173217143</v>
      </c>
      <c r="F8" s="485">
        <f>+'Analisis de Precios'!H46</f>
        <v>4300.2981</v>
      </c>
      <c r="G8" s="478">
        <f t="shared" si="1"/>
        <v>36376.398273217143</v>
      </c>
      <c r="H8" s="485">
        <f>D8*G8</f>
        <v>36376.398273217143</v>
      </c>
      <c r="I8" s="486">
        <f>+H8/$H$114</f>
        <v>1.3399987919527769E-4</v>
      </c>
      <c r="J8" s="197"/>
      <c r="K8" s="521">
        <f t="shared" si="2"/>
        <v>32076.100173217143</v>
      </c>
      <c r="L8" s="521">
        <f t="shared" si="3"/>
        <v>4300.2981</v>
      </c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 s="422" customFormat="1" x14ac:dyDescent="0.2">
      <c r="A9" s="509" t="s">
        <v>30</v>
      </c>
      <c r="B9" s="484" t="s">
        <v>511</v>
      </c>
      <c r="C9" s="541" t="s">
        <v>27</v>
      </c>
      <c r="D9" s="176">
        <f>+Computo!K27</f>
        <v>1</v>
      </c>
      <c r="E9" s="478">
        <f>+'Analisis de Precios'!H60</f>
        <v>143899.53424200948</v>
      </c>
      <c r="F9" s="485">
        <f>+'Analisis de Precios'!H63</f>
        <v>275219.0784</v>
      </c>
      <c r="G9" s="478">
        <f t="shared" si="1"/>
        <v>419118.61264200951</v>
      </c>
      <c r="H9" s="485">
        <f>D9*G9</f>
        <v>419118.61264200951</v>
      </c>
      <c r="I9" s="486">
        <f>+H9/$H$114</f>
        <v>1.5439088565255769E-3</v>
      </c>
      <c r="J9" s="197"/>
      <c r="K9" s="521">
        <f t="shared" si="2"/>
        <v>143899.53424200948</v>
      </c>
      <c r="L9" s="521">
        <f t="shared" si="3"/>
        <v>275219.0784</v>
      </c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 s="422" customFormat="1" ht="19.5" x14ac:dyDescent="0.2">
      <c r="A10" s="487">
        <f>+A5</f>
        <v>1</v>
      </c>
      <c r="B10" s="488"/>
      <c r="C10" s="540"/>
      <c r="D10" s="488"/>
      <c r="E10" s="489"/>
      <c r="F10" s="490"/>
      <c r="G10" s="478"/>
      <c r="H10" s="479">
        <f>SUM(H6:H9)</f>
        <v>3901411.0263704704</v>
      </c>
      <c r="I10" s="480">
        <f>+H10/$H$114</f>
        <v>1.4371642906980182E-2</v>
      </c>
      <c r="J10" s="197"/>
      <c r="K10" s="521">
        <f t="shared" si="2"/>
        <v>0</v>
      </c>
      <c r="L10" s="521">
        <f t="shared" si="3"/>
        <v>0</v>
      </c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422" customFormat="1" ht="19.5" x14ac:dyDescent="0.2">
      <c r="A11" s="491">
        <v>2</v>
      </c>
      <c r="B11" s="613" t="s">
        <v>31</v>
      </c>
      <c r="C11" s="587"/>
      <c r="D11" s="587"/>
      <c r="E11" s="587"/>
      <c r="F11" s="587"/>
      <c r="G11" s="567"/>
      <c r="H11" s="492">
        <f t="shared" ref="H11:I11" si="4">+H14</f>
        <v>1445543.6167872821</v>
      </c>
      <c r="I11" s="493">
        <f t="shared" si="4"/>
        <v>5.3249546193697263E-3</v>
      </c>
      <c r="J11" s="197"/>
      <c r="K11" s="521">
        <f t="shared" si="2"/>
        <v>0</v>
      </c>
      <c r="L11" s="521">
        <f t="shared" si="3"/>
        <v>0</v>
      </c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</row>
    <row r="12" spans="1:26" s="422" customFormat="1" x14ac:dyDescent="0.2">
      <c r="A12" s="509" t="s">
        <v>32</v>
      </c>
      <c r="B12" s="484" t="s">
        <v>512</v>
      </c>
      <c r="C12" s="541" t="s">
        <v>33</v>
      </c>
      <c r="D12" s="176">
        <f>+Computo!K33</f>
        <v>31.62</v>
      </c>
      <c r="E12" s="478">
        <f>+'Analisis de Precios'!H76</f>
        <v>26115.100658735042</v>
      </c>
      <c r="F12" s="485">
        <f>+'Analisis de Precios'!H79</f>
        <v>18535.287623999997</v>
      </c>
      <c r="G12" s="478">
        <f t="shared" ref="G12:G13" si="5">E12+F12</f>
        <v>44650.388282735039</v>
      </c>
      <c r="H12" s="485">
        <f t="shared" ref="H12:H13" si="6">D12*G12</f>
        <v>1411845.277500082</v>
      </c>
      <c r="I12" s="486">
        <f>+H12/$H$114</f>
        <v>5.2008199164326587E-3</v>
      </c>
      <c r="J12" s="197"/>
      <c r="K12" s="521">
        <f t="shared" si="2"/>
        <v>825759.48282920208</v>
      </c>
      <c r="L12" s="521">
        <f t="shared" si="3"/>
        <v>586085.79467087996</v>
      </c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</row>
    <row r="13" spans="1:26" s="422" customFormat="1" x14ac:dyDescent="0.2">
      <c r="A13" s="509" t="s">
        <v>34</v>
      </c>
      <c r="B13" s="484" t="s">
        <v>513</v>
      </c>
      <c r="C13" s="541" t="s">
        <v>33</v>
      </c>
      <c r="D13" s="176">
        <f>+Computo!K38</f>
        <v>1.2</v>
      </c>
      <c r="E13" s="478"/>
      <c r="F13" s="485">
        <f>+'Analisis de Precios'!H96</f>
        <v>28081.949405999996</v>
      </c>
      <c r="G13" s="478">
        <f t="shared" si="5"/>
        <v>28081.949405999996</v>
      </c>
      <c r="H13" s="485">
        <f t="shared" si="6"/>
        <v>33698.339287199997</v>
      </c>
      <c r="I13" s="486">
        <f>+H13/$H$114</f>
        <v>1.2413470293706788E-4</v>
      </c>
      <c r="J13" s="197"/>
      <c r="K13" s="521">
        <f t="shared" si="2"/>
        <v>0</v>
      </c>
      <c r="L13" s="521">
        <f t="shared" si="3"/>
        <v>33698.339287199997</v>
      </c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</row>
    <row r="14" spans="1:26" s="422" customFormat="1" ht="19.5" x14ac:dyDescent="0.2">
      <c r="A14" s="487">
        <f>+A11</f>
        <v>2</v>
      </c>
      <c r="B14" s="488"/>
      <c r="C14" s="540"/>
      <c r="D14" s="488"/>
      <c r="E14" s="489"/>
      <c r="F14" s="490"/>
      <c r="G14" s="478"/>
      <c r="H14" s="479">
        <f>SUM(H12:H13)</f>
        <v>1445543.6167872821</v>
      </c>
      <c r="I14" s="480">
        <f>+H14/$H$114</f>
        <v>5.3249546193697263E-3</v>
      </c>
      <c r="J14" s="197"/>
      <c r="K14" s="521">
        <f t="shared" si="2"/>
        <v>0</v>
      </c>
      <c r="L14" s="521">
        <f t="shared" si="3"/>
        <v>0</v>
      </c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</row>
    <row r="15" spans="1:26" s="422" customFormat="1" ht="19.5" x14ac:dyDescent="0.2">
      <c r="A15" s="494">
        <v>3</v>
      </c>
      <c r="B15" s="614" t="s">
        <v>35</v>
      </c>
      <c r="C15" s="587"/>
      <c r="D15" s="587"/>
      <c r="E15" s="587"/>
      <c r="F15" s="587"/>
      <c r="G15" s="567"/>
      <c r="H15" s="495">
        <f t="shared" ref="H15:I15" si="7">+H22</f>
        <v>23204131.445774693</v>
      </c>
      <c r="I15" s="496">
        <f t="shared" si="7"/>
        <v>8.5477148870301292E-2</v>
      </c>
      <c r="J15" s="197"/>
      <c r="K15" s="521">
        <f t="shared" si="2"/>
        <v>0</v>
      </c>
      <c r="L15" s="521">
        <f t="shared" si="3"/>
        <v>0</v>
      </c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</row>
    <row r="16" spans="1:26" s="422" customFormat="1" x14ac:dyDescent="0.2">
      <c r="A16" s="509" t="s">
        <v>36</v>
      </c>
      <c r="B16" s="484" t="s">
        <v>514</v>
      </c>
      <c r="C16" s="541" t="s">
        <v>33</v>
      </c>
      <c r="D16" s="176">
        <f>+Computo!K45</f>
        <v>0.9</v>
      </c>
      <c r="E16" s="478">
        <f>+'Analisis de Precios'!H110</f>
        <v>72597.04854447479</v>
      </c>
      <c r="F16" s="485">
        <f>+'Analisis de Precios'!H115</f>
        <v>30299.109959999998</v>
      </c>
      <c r="G16" s="478">
        <f t="shared" ref="G16:G21" si="8">E16+F16</f>
        <v>102896.15850447479</v>
      </c>
      <c r="H16" s="485">
        <f t="shared" ref="H16:H21" si="9">D16*G16</f>
        <v>92606.542654027318</v>
      </c>
      <c r="I16" s="486">
        <f t="shared" ref="I16:I22" si="10">+H16/$H$114</f>
        <v>3.4113507981543519E-4</v>
      </c>
      <c r="J16" s="197"/>
      <c r="K16" s="521">
        <f t="shared" si="2"/>
        <v>65337.343690027315</v>
      </c>
      <c r="L16" s="521">
        <f t="shared" si="3"/>
        <v>27269.198963999999</v>
      </c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</row>
    <row r="17" spans="1:26" s="422" customFormat="1" x14ac:dyDescent="0.2">
      <c r="A17" s="509" t="s">
        <v>37</v>
      </c>
      <c r="B17" s="484" t="s">
        <v>515</v>
      </c>
      <c r="C17" s="541" t="s">
        <v>33</v>
      </c>
      <c r="D17" s="176">
        <f>+Computo!K50</f>
        <v>1.2</v>
      </c>
      <c r="E17" s="478">
        <f>+'Analisis de Precios'!H129</f>
        <v>425414.87675104529</v>
      </c>
      <c r="F17" s="485">
        <f>+'Analisis de Precios'!H136</f>
        <v>186988.05132</v>
      </c>
      <c r="G17" s="478">
        <f t="shared" si="8"/>
        <v>612402.92807104532</v>
      </c>
      <c r="H17" s="485">
        <f t="shared" si="9"/>
        <v>734883.51368525438</v>
      </c>
      <c r="I17" s="486">
        <f t="shared" si="10"/>
        <v>2.7070932453730299E-3</v>
      </c>
      <c r="J17" s="197"/>
      <c r="K17" s="521">
        <f t="shared" si="2"/>
        <v>510497.85210125434</v>
      </c>
      <c r="L17" s="521">
        <f t="shared" si="3"/>
        <v>224385.66158399999</v>
      </c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</row>
    <row r="18" spans="1:26" s="422" customFormat="1" x14ac:dyDescent="0.2">
      <c r="A18" s="509" t="s">
        <v>38</v>
      </c>
      <c r="B18" s="484" t="s">
        <v>516</v>
      </c>
      <c r="C18" s="541" t="s">
        <v>33</v>
      </c>
      <c r="D18" s="176">
        <f>+Computo!K55</f>
        <v>6.84</v>
      </c>
      <c r="E18" s="478">
        <f>+'Analisis de Precios'!H150</f>
        <v>679911.2681714925</v>
      </c>
      <c r="F18" s="485">
        <f>+'Analisis de Precios'!H159</f>
        <v>291742.48719000001</v>
      </c>
      <c r="G18" s="478">
        <f t="shared" si="8"/>
        <v>971653.75536149251</v>
      </c>
      <c r="H18" s="485">
        <f t="shared" si="9"/>
        <v>6646111.6866726084</v>
      </c>
      <c r="I18" s="486">
        <f t="shared" si="10"/>
        <v>2.4482307358839283E-2</v>
      </c>
      <c r="J18" s="197"/>
      <c r="K18" s="521">
        <f t="shared" si="2"/>
        <v>4650593.074293009</v>
      </c>
      <c r="L18" s="521">
        <f t="shared" si="3"/>
        <v>1995518.6123796001</v>
      </c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</row>
    <row r="19" spans="1:26" s="422" customFormat="1" x14ac:dyDescent="0.2">
      <c r="A19" s="509" t="s">
        <v>39</v>
      </c>
      <c r="B19" s="484" t="s">
        <v>517</v>
      </c>
      <c r="C19" s="541" t="s">
        <v>33</v>
      </c>
      <c r="D19" s="176">
        <f>+Computo!K60</f>
        <v>0.1</v>
      </c>
      <c r="E19" s="478">
        <f>+'Analisis de Precios'!H173</f>
        <v>644927.42693060183</v>
      </c>
      <c r="F19" s="485">
        <f>+'Analisis de Precios'!H183</f>
        <v>349658.47727999999</v>
      </c>
      <c r="G19" s="478">
        <f t="shared" si="8"/>
        <v>994585.90421060182</v>
      </c>
      <c r="H19" s="485">
        <f t="shared" si="9"/>
        <v>99458.590421060188</v>
      </c>
      <c r="I19" s="486">
        <f t="shared" si="10"/>
        <v>3.6637599471103387E-4</v>
      </c>
      <c r="J19" s="197"/>
      <c r="K19" s="521">
        <f t="shared" si="2"/>
        <v>64492.742693060187</v>
      </c>
      <c r="L19" s="521">
        <f t="shared" si="3"/>
        <v>34965.847728000001</v>
      </c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  <row r="20" spans="1:26" s="422" customFormat="1" ht="15.75" customHeight="1" x14ac:dyDescent="0.2">
      <c r="A20" s="509" t="s">
        <v>40</v>
      </c>
      <c r="B20" s="484" t="s">
        <v>509</v>
      </c>
      <c r="C20" s="541" t="s">
        <v>33</v>
      </c>
      <c r="D20" s="176">
        <f>+Computo!K65</f>
        <v>16.878</v>
      </c>
      <c r="E20" s="478">
        <f>+'Analisis de Precios'!H197</f>
        <v>445475.37138695573</v>
      </c>
      <c r="F20" s="485">
        <f>+'Analisis de Precios'!H206</f>
        <v>284024.95632</v>
      </c>
      <c r="G20" s="478">
        <f t="shared" si="8"/>
        <v>729500.32770695572</v>
      </c>
      <c r="H20" s="485">
        <f t="shared" si="9"/>
        <v>12312506.531037999</v>
      </c>
      <c r="I20" s="486">
        <f t="shared" si="10"/>
        <v>4.5355627991485695E-2</v>
      </c>
      <c r="J20" s="197"/>
      <c r="K20" s="521">
        <f t="shared" si="2"/>
        <v>7518733.3182690386</v>
      </c>
      <c r="L20" s="521">
        <f t="shared" si="3"/>
        <v>4793773.2127689598</v>
      </c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</row>
    <row r="21" spans="1:26" s="422" customFormat="1" ht="15.75" customHeight="1" x14ac:dyDescent="0.2">
      <c r="A21" s="509" t="s">
        <v>41</v>
      </c>
      <c r="B21" s="484" t="s">
        <v>518</v>
      </c>
      <c r="C21" s="541" t="s">
        <v>33</v>
      </c>
      <c r="D21" s="176">
        <f>+Computo!K70</f>
        <v>4.21</v>
      </c>
      <c r="E21" s="478">
        <f>+'Analisis de Precios'!H220</f>
        <v>430339.50320217159</v>
      </c>
      <c r="F21" s="485">
        <f>+'Analisis de Precios'!H229</f>
        <v>357918.11705999996</v>
      </c>
      <c r="G21" s="478">
        <f t="shared" si="8"/>
        <v>788257.62026217161</v>
      </c>
      <c r="H21" s="485">
        <f t="shared" si="9"/>
        <v>3318564.5813037422</v>
      </c>
      <c r="I21" s="486">
        <f t="shared" si="10"/>
        <v>1.2224609200076817E-2</v>
      </c>
      <c r="J21" s="197"/>
      <c r="K21" s="521">
        <f t="shared" si="2"/>
        <v>1811729.3084811424</v>
      </c>
      <c r="L21" s="521">
        <f t="shared" si="3"/>
        <v>1506835.2728225999</v>
      </c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26" s="422" customFormat="1" ht="15.75" customHeight="1" x14ac:dyDescent="0.2">
      <c r="A22" s="487">
        <v>3</v>
      </c>
      <c r="B22" s="475"/>
      <c r="C22" s="542"/>
      <c r="D22" s="475"/>
      <c r="E22" s="476"/>
      <c r="F22" s="477"/>
      <c r="G22" s="478"/>
      <c r="H22" s="479">
        <f>SUM(H16:H21)</f>
        <v>23204131.445774693</v>
      </c>
      <c r="I22" s="480">
        <f t="shared" si="10"/>
        <v>8.5477148870301292E-2</v>
      </c>
      <c r="J22" s="197"/>
      <c r="K22" s="521">
        <f t="shared" si="2"/>
        <v>0</v>
      </c>
      <c r="L22" s="521">
        <f t="shared" si="3"/>
        <v>0</v>
      </c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26" s="422" customFormat="1" ht="15.75" customHeight="1" x14ac:dyDescent="0.2">
      <c r="A23" s="419">
        <v>4</v>
      </c>
      <c r="B23" s="615" t="s">
        <v>521</v>
      </c>
      <c r="C23" s="587"/>
      <c r="D23" s="587"/>
      <c r="E23" s="587"/>
      <c r="F23" s="587"/>
      <c r="G23" s="567"/>
      <c r="H23" s="420">
        <f t="shared" ref="H23:I23" si="11">+H29</f>
        <v>84393316.024822399</v>
      </c>
      <c r="I23" s="421">
        <f t="shared" si="11"/>
        <v>0.31087998507376546</v>
      </c>
      <c r="J23" s="197"/>
      <c r="K23" s="521">
        <f t="shared" si="2"/>
        <v>0</v>
      </c>
      <c r="L23" s="521">
        <f t="shared" si="3"/>
        <v>0</v>
      </c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</row>
    <row r="24" spans="1:26" s="422" customFormat="1" ht="15.75" customHeight="1" x14ac:dyDescent="0.2">
      <c r="A24" s="509" t="s">
        <v>42</v>
      </c>
      <c r="B24" s="484" t="s">
        <v>519</v>
      </c>
      <c r="C24" s="541" t="s">
        <v>25</v>
      </c>
      <c r="D24" s="176">
        <f>+Computo!K76</f>
        <v>327.60000000000002</v>
      </c>
      <c r="E24" s="478">
        <f>+'Analisis de Precios'!H243</f>
        <v>131430.84380896765</v>
      </c>
      <c r="F24" s="485">
        <f>+'Analisis de Precios'!H266</f>
        <v>34494.407639999998</v>
      </c>
      <c r="G24" s="478">
        <f t="shared" ref="G24:G27" si="12">E24+F24</f>
        <v>165925.25144896764</v>
      </c>
      <c r="H24" s="485">
        <f t="shared" ref="H24:H27" si="13">D24*G24</f>
        <v>54357112.374681801</v>
      </c>
      <c r="I24" s="486">
        <f t="shared" ref="I24:I29" si="14">+H24/$H$114</f>
        <v>0.20023550536542187</v>
      </c>
      <c r="J24" s="197"/>
      <c r="K24" s="521">
        <f t="shared" si="2"/>
        <v>43056744.431817807</v>
      </c>
      <c r="L24" s="521">
        <f t="shared" si="3"/>
        <v>11300367.942864001</v>
      </c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</row>
    <row r="25" spans="1:26" s="422" customFormat="1" ht="15.75" customHeight="1" x14ac:dyDescent="0.2">
      <c r="A25" s="509" t="s">
        <v>43</v>
      </c>
      <c r="B25" s="484" t="s">
        <v>541</v>
      </c>
      <c r="C25" s="541" t="s">
        <v>25</v>
      </c>
      <c r="D25" s="176">
        <f>+Computo!K81</f>
        <v>75.849999999999994</v>
      </c>
      <c r="E25" s="478">
        <f>+'Analisis de Precios'!H280</f>
        <v>94606.914143955</v>
      </c>
      <c r="F25" s="485">
        <f>+'Analisis de Precios'!H295</f>
        <v>21291.489659999999</v>
      </c>
      <c r="G25" s="478">
        <f t="shared" si="12"/>
        <v>115898.40380395501</v>
      </c>
      <c r="H25" s="485">
        <f t="shared" si="13"/>
        <v>8790893.9285299871</v>
      </c>
      <c r="I25" s="486">
        <f t="shared" si="14"/>
        <v>3.2383050009347103E-2</v>
      </c>
      <c r="J25" s="197"/>
      <c r="K25" s="521">
        <f t="shared" si="2"/>
        <v>7175934.4378189864</v>
      </c>
      <c r="L25" s="521">
        <f t="shared" si="3"/>
        <v>1614959.4907109998</v>
      </c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</row>
    <row r="26" spans="1:26" s="422" customFormat="1" ht="15.75" customHeight="1" x14ac:dyDescent="0.2">
      <c r="A26" s="509" t="s">
        <v>44</v>
      </c>
      <c r="B26" s="484" t="s">
        <v>520</v>
      </c>
      <c r="C26" s="541" t="s">
        <v>25</v>
      </c>
      <c r="D26" s="176">
        <f>+Computo!K86</f>
        <v>82.69</v>
      </c>
      <c r="E26" s="478">
        <f>+'Analisis de Precios'!H309</f>
        <v>53528.930607609778</v>
      </c>
      <c r="F26" s="485">
        <f>+'Analisis de Precios'!H321</f>
        <v>6903.4826699999994</v>
      </c>
      <c r="G26" s="478">
        <f t="shared" si="12"/>
        <v>60432.413277609776</v>
      </c>
      <c r="H26" s="485">
        <f t="shared" si="13"/>
        <v>4997156.2539255526</v>
      </c>
      <c r="I26" s="486">
        <f t="shared" si="14"/>
        <v>1.840804384525805E-2</v>
      </c>
      <c r="J26" s="197"/>
      <c r="K26" s="521">
        <f t="shared" si="2"/>
        <v>4426307.2719432525</v>
      </c>
      <c r="L26" s="521">
        <f t="shared" si="3"/>
        <v>570848.98198229994</v>
      </c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</row>
    <row r="27" spans="1:26" s="422" customFormat="1" ht="15.75" customHeight="1" x14ac:dyDescent="0.2">
      <c r="A27" s="509" t="s">
        <v>45</v>
      </c>
      <c r="B27" s="484" t="s">
        <v>522</v>
      </c>
      <c r="C27" s="541" t="s">
        <v>25</v>
      </c>
      <c r="D27" s="176">
        <f>+Computo!K91</f>
        <v>83.1</v>
      </c>
      <c r="E27" s="478">
        <f>+'Analisis de Precios'!H335</f>
        <v>159578.77411953948</v>
      </c>
      <c r="F27" s="485">
        <f>+'Analisis de Precios'!H343</f>
        <v>27613.930679999998</v>
      </c>
      <c r="G27" s="478">
        <f t="shared" si="12"/>
        <v>187192.70479953947</v>
      </c>
      <c r="H27" s="485">
        <f t="shared" si="13"/>
        <v>15555713.768841729</v>
      </c>
      <c r="I27" s="486">
        <f t="shared" si="14"/>
        <v>5.7302643053472331E-2</v>
      </c>
      <c r="J27" s="197"/>
      <c r="K27" s="521">
        <f t="shared" si="2"/>
        <v>13260996.129333729</v>
      </c>
      <c r="L27" s="521">
        <f t="shared" si="3"/>
        <v>2294717.6395079996</v>
      </c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</row>
    <row r="28" spans="1:26" s="422" customFormat="1" ht="15.75" customHeight="1" x14ac:dyDescent="0.2">
      <c r="A28" s="509" t="s">
        <v>542</v>
      </c>
      <c r="B28" s="484" t="s">
        <v>523</v>
      </c>
      <c r="C28" s="541" t="s">
        <v>25</v>
      </c>
      <c r="D28" s="176">
        <f>+Computo!K96</f>
        <v>5.45</v>
      </c>
      <c r="E28" s="478">
        <f>+'Analisis de Precios'!H357</f>
        <v>108213.83882107002</v>
      </c>
      <c r="F28" s="485">
        <f>+'Analisis de Precios'!H367</f>
        <v>18839.316930000001</v>
      </c>
      <c r="G28" s="478">
        <f t="shared" ref="G28" si="15">E28+F28</f>
        <v>127053.15575107002</v>
      </c>
      <c r="H28" s="485">
        <f t="shared" ref="H28" si="16">D28*G28</f>
        <v>692439.69884333166</v>
      </c>
      <c r="I28" s="486">
        <f t="shared" si="14"/>
        <v>2.550742800266102E-3</v>
      </c>
      <c r="J28" s="197"/>
      <c r="K28" s="521">
        <f t="shared" si="2"/>
        <v>589765.42157483159</v>
      </c>
      <c r="L28" s="521">
        <f t="shared" si="3"/>
        <v>102674.27726850001</v>
      </c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</row>
    <row r="29" spans="1:26" s="422" customFormat="1" ht="15.75" customHeight="1" x14ac:dyDescent="0.2">
      <c r="A29" s="487">
        <v>4</v>
      </c>
      <c r="B29" s="475"/>
      <c r="C29" s="542"/>
      <c r="D29" s="475"/>
      <c r="E29" s="476"/>
      <c r="F29" s="477"/>
      <c r="G29" s="478"/>
      <c r="H29" s="479">
        <f>SUM(H24:H28)</f>
        <v>84393316.024822399</v>
      </c>
      <c r="I29" s="480">
        <f t="shared" si="14"/>
        <v>0.31087998507376546</v>
      </c>
      <c r="J29" s="197"/>
      <c r="K29" s="521">
        <f t="shared" si="2"/>
        <v>0</v>
      </c>
      <c r="L29" s="521">
        <f t="shared" si="3"/>
        <v>0</v>
      </c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</row>
    <row r="30" spans="1:26" s="422" customFormat="1" ht="15.75" customHeight="1" x14ac:dyDescent="0.2">
      <c r="A30" s="423">
        <v>5</v>
      </c>
      <c r="B30" s="616" t="s">
        <v>47</v>
      </c>
      <c r="C30" s="587"/>
      <c r="D30" s="587"/>
      <c r="E30" s="587"/>
      <c r="F30" s="587"/>
      <c r="G30" s="567"/>
      <c r="H30" s="424">
        <f t="shared" ref="H30:I30" si="17">+H32</f>
        <v>1063324.0543366179</v>
      </c>
      <c r="I30" s="425">
        <f t="shared" si="17"/>
        <v>3.9169709369343293E-3</v>
      </c>
      <c r="J30" s="197"/>
      <c r="K30" s="521">
        <f t="shared" si="2"/>
        <v>0</v>
      </c>
      <c r="L30" s="521">
        <f t="shared" si="3"/>
        <v>0</v>
      </c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</row>
    <row r="31" spans="1:26" s="422" customFormat="1" ht="15.75" customHeight="1" x14ac:dyDescent="0.2">
      <c r="A31" s="509" t="s">
        <v>46</v>
      </c>
      <c r="B31" s="484" t="s">
        <v>50</v>
      </c>
      <c r="C31" s="541" t="s">
        <v>25</v>
      </c>
      <c r="D31" s="176">
        <f>+Computo!K102</f>
        <v>68.25</v>
      </c>
      <c r="E31" s="478">
        <f>+'Analisis de Precios'!H381</f>
        <v>9106.3867639797518</v>
      </c>
      <c r="F31" s="485">
        <f>+'Analisis de Precios'!H386</f>
        <v>6473.4528599999994</v>
      </c>
      <c r="G31" s="478">
        <f t="shared" ref="G31" si="18">E31+F31</f>
        <v>15579.839623979751</v>
      </c>
      <c r="H31" s="485">
        <f t="shared" ref="H31" si="19">D31*G31</f>
        <v>1063324.0543366179</v>
      </c>
      <c r="I31" s="486">
        <f>+H31/$H$114</f>
        <v>3.9169709369343293E-3</v>
      </c>
      <c r="J31" s="197"/>
      <c r="K31" s="521">
        <f t="shared" si="2"/>
        <v>621510.89664161811</v>
      </c>
      <c r="L31" s="521">
        <f t="shared" si="3"/>
        <v>441813.15769499994</v>
      </c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</row>
    <row r="32" spans="1:26" s="422" customFormat="1" ht="15.75" customHeight="1" x14ac:dyDescent="0.2">
      <c r="A32" s="487">
        <v>5</v>
      </c>
      <c r="B32" s="475"/>
      <c r="C32" s="542"/>
      <c r="D32" s="475"/>
      <c r="E32" s="476"/>
      <c r="F32" s="477"/>
      <c r="G32" s="478"/>
      <c r="H32" s="479">
        <f>SUM(H31:H31)</f>
        <v>1063324.0543366179</v>
      </c>
      <c r="I32" s="480">
        <f>+H32/$H$114</f>
        <v>3.9169709369343293E-3</v>
      </c>
      <c r="J32" s="197"/>
      <c r="K32" s="521">
        <f t="shared" si="2"/>
        <v>0</v>
      </c>
      <c r="L32" s="521">
        <f t="shared" si="3"/>
        <v>0</v>
      </c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</row>
    <row r="33" spans="1:26" s="422" customFormat="1" ht="15.75" customHeight="1" x14ac:dyDescent="0.2">
      <c r="A33" s="426">
        <v>6</v>
      </c>
      <c r="B33" s="617" t="s">
        <v>54</v>
      </c>
      <c r="C33" s="587"/>
      <c r="D33" s="587"/>
      <c r="E33" s="587"/>
      <c r="F33" s="587"/>
      <c r="G33" s="567"/>
      <c r="H33" s="427">
        <f t="shared" ref="H33:I33" si="20">+H39</f>
        <v>8486325.4749502316</v>
      </c>
      <c r="I33" s="428">
        <f t="shared" si="20"/>
        <v>3.1261110017381799E-2</v>
      </c>
      <c r="J33" s="197"/>
      <c r="K33" s="521">
        <f t="shared" si="2"/>
        <v>0</v>
      </c>
      <c r="L33" s="521">
        <f t="shared" si="3"/>
        <v>0</v>
      </c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</row>
    <row r="34" spans="1:26" s="422" customFormat="1" ht="15.75" customHeight="1" x14ac:dyDescent="0.2">
      <c r="A34" s="509" t="s">
        <v>48</v>
      </c>
      <c r="B34" s="484" t="s">
        <v>525</v>
      </c>
      <c r="C34" s="541" t="s">
        <v>25</v>
      </c>
      <c r="D34" s="176">
        <f>+Computo!K108</f>
        <v>109.88</v>
      </c>
      <c r="E34" s="478">
        <f>+'Analisis de Precios'!H400</f>
        <v>11744.040710418842</v>
      </c>
      <c r="F34" s="485">
        <f>+'Analisis de Precios'!H405</f>
        <v>15412.881875999999</v>
      </c>
      <c r="G34" s="478">
        <f t="shared" ref="G34:G39" si="21">+E34+F34</f>
        <v>27156.922586418841</v>
      </c>
      <c r="H34" s="485">
        <f t="shared" ref="H34:H37" si="22">D34*G34</f>
        <v>2984002.6537957019</v>
      </c>
      <c r="I34" s="486">
        <f t="shared" ref="I34:I39" si="23">+H34/$H$114</f>
        <v>1.0992182132045055E-2</v>
      </c>
      <c r="J34" s="197"/>
      <c r="K34" s="521">
        <f t="shared" si="2"/>
        <v>1290435.1932608222</v>
      </c>
      <c r="L34" s="521">
        <f t="shared" si="3"/>
        <v>1693567.4605348799</v>
      </c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</row>
    <row r="35" spans="1:26" s="422" customFormat="1" ht="15.75" customHeight="1" x14ac:dyDescent="0.2">
      <c r="A35" s="509" t="s">
        <v>49</v>
      </c>
      <c r="B35" s="484" t="s">
        <v>57</v>
      </c>
      <c r="C35" s="541" t="s">
        <v>25</v>
      </c>
      <c r="D35" s="176">
        <f>+Computo!K113</f>
        <v>85.84</v>
      </c>
      <c r="E35" s="478">
        <f>+'Analisis de Precios'!H419</f>
        <v>40703.062506859191</v>
      </c>
      <c r="F35" s="485">
        <f>+'Analisis de Precios'!H424</f>
        <v>20454.435749999997</v>
      </c>
      <c r="G35" s="478">
        <f t="shared" si="21"/>
        <v>61157.498256859188</v>
      </c>
      <c r="H35" s="485">
        <f t="shared" si="22"/>
        <v>5249759.6503687929</v>
      </c>
      <c r="I35" s="486">
        <f t="shared" si="23"/>
        <v>1.9338559955002561E-2</v>
      </c>
      <c r="J35" s="197"/>
      <c r="K35" s="521">
        <f t="shared" si="2"/>
        <v>3493950.8855887931</v>
      </c>
      <c r="L35" s="521">
        <f t="shared" si="3"/>
        <v>1755808.7647799999</v>
      </c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422" customFormat="1" ht="15.75" customHeight="1" x14ac:dyDescent="0.2">
      <c r="A36" s="509" t="s">
        <v>51</v>
      </c>
      <c r="B36" s="484" t="s">
        <v>526</v>
      </c>
      <c r="C36" s="541" t="s">
        <v>59</v>
      </c>
      <c r="D36" s="176">
        <f>+Computo!K118</f>
        <v>10.99</v>
      </c>
      <c r="E36" s="478">
        <f>+'Analisis de Precios'!H438</f>
        <v>1946.1772452746263</v>
      </c>
      <c r="F36" s="485">
        <f>+'Analisis de Precios'!H443</f>
        <v>2376.6668099999997</v>
      </c>
      <c r="G36" s="478">
        <f t="shared" si="21"/>
        <v>4322.844055274626</v>
      </c>
      <c r="H36" s="485">
        <f t="shared" si="22"/>
        <v>47508.056167468138</v>
      </c>
      <c r="I36" s="486">
        <f t="shared" si="23"/>
        <v>1.7500561049031474E-4</v>
      </c>
      <c r="J36" s="197"/>
      <c r="K36" s="521">
        <f t="shared" si="2"/>
        <v>21388.487925568144</v>
      </c>
      <c r="L36" s="521">
        <f t="shared" si="3"/>
        <v>26119.568241899997</v>
      </c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  <row r="37" spans="1:26" s="502" customFormat="1" ht="15.75" customHeight="1" x14ac:dyDescent="0.2">
      <c r="A37" s="509" t="s">
        <v>52</v>
      </c>
      <c r="B37" s="497" t="s">
        <v>60</v>
      </c>
      <c r="C37" s="543" t="s">
        <v>59</v>
      </c>
      <c r="D37" s="498">
        <f>+Computo!K123</f>
        <v>8.5299999999999994</v>
      </c>
      <c r="E37" s="499">
        <f>+'Analisis de Precios'!H457</f>
        <v>4825.6655511934068</v>
      </c>
      <c r="F37" s="500">
        <f>+'Analisis de Precios'!H462</f>
        <v>2376.6668099999997</v>
      </c>
      <c r="G37" s="499">
        <f t="shared" si="21"/>
        <v>7202.3323611934065</v>
      </c>
      <c r="H37" s="500">
        <f t="shared" si="22"/>
        <v>61435.895040979754</v>
      </c>
      <c r="I37" s="486">
        <f t="shared" si="23"/>
        <v>2.26311644487528E-4</v>
      </c>
      <c r="J37" s="501"/>
      <c r="K37" s="521">
        <f t="shared" si="2"/>
        <v>41162.92715167976</v>
      </c>
      <c r="L37" s="521">
        <f t="shared" si="3"/>
        <v>20272.967889299995</v>
      </c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1"/>
    </row>
    <row r="38" spans="1:26" s="503" customFormat="1" ht="15.75" customHeight="1" x14ac:dyDescent="0.2">
      <c r="A38" s="509" t="s">
        <v>53</v>
      </c>
      <c r="B38" s="497" t="s">
        <v>395</v>
      </c>
      <c r="C38" s="541" t="s">
        <v>25</v>
      </c>
      <c r="D38" s="498">
        <f>+Computo!K128</f>
        <v>5.1100000000000003</v>
      </c>
      <c r="E38" s="499">
        <f>+'Analisis de Precios'!H476</f>
        <v>15846.664398169942</v>
      </c>
      <c r="F38" s="500">
        <f>+'Analisis de Precios'!H481</f>
        <v>12258.858023999999</v>
      </c>
      <c r="G38" s="499">
        <f t="shared" ref="G38" si="24">+E38+F38</f>
        <v>28105.522422169939</v>
      </c>
      <c r="H38" s="500">
        <f t="shared" ref="H38" si="25">D38*G38</f>
        <v>143619.2195772884</v>
      </c>
      <c r="I38" s="486">
        <f t="shared" si="23"/>
        <v>5.2905067535633931E-4</v>
      </c>
      <c r="J38" s="262"/>
      <c r="K38" s="521">
        <f t="shared" si="2"/>
        <v>80976.455074648402</v>
      </c>
      <c r="L38" s="521">
        <f t="shared" si="3"/>
        <v>62642.764502639999</v>
      </c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</row>
    <row r="39" spans="1:26" s="422" customFormat="1" ht="15.75" customHeight="1" x14ac:dyDescent="0.2">
      <c r="A39" s="487">
        <v>6</v>
      </c>
      <c r="B39" s="475"/>
      <c r="C39" s="542"/>
      <c r="D39" s="475"/>
      <c r="E39" s="476"/>
      <c r="F39" s="477"/>
      <c r="G39" s="478">
        <f t="shared" si="21"/>
        <v>0</v>
      </c>
      <c r="H39" s="479">
        <f>SUM(H34:H38)</f>
        <v>8486325.4749502316</v>
      </c>
      <c r="I39" s="480">
        <f t="shared" si="23"/>
        <v>3.1261110017381799E-2</v>
      </c>
      <c r="J39" s="197"/>
      <c r="K39" s="521">
        <f t="shared" si="2"/>
        <v>0</v>
      </c>
      <c r="L39" s="521">
        <f t="shared" si="3"/>
        <v>0</v>
      </c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</row>
    <row r="40" spans="1:26" s="422" customFormat="1" ht="15.75" customHeight="1" x14ac:dyDescent="0.2">
      <c r="A40" s="429">
        <v>7</v>
      </c>
      <c r="B40" s="618" t="s">
        <v>61</v>
      </c>
      <c r="C40" s="587"/>
      <c r="D40" s="587"/>
      <c r="E40" s="587"/>
      <c r="F40" s="587"/>
      <c r="G40" s="567"/>
      <c r="H40" s="430">
        <f t="shared" ref="H40:I40" si="26">+H46</f>
        <v>3799378.0757111507</v>
      </c>
      <c r="I40" s="431">
        <f t="shared" si="26"/>
        <v>1.3995783731489651E-2</v>
      </c>
      <c r="J40" s="197"/>
      <c r="K40" s="521">
        <f t="shared" si="2"/>
        <v>0</v>
      </c>
      <c r="L40" s="521">
        <f t="shared" si="3"/>
        <v>0</v>
      </c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</row>
    <row r="41" spans="1:26" s="422" customFormat="1" ht="15.75" customHeight="1" x14ac:dyDescent="0.2">
      <c r="A41" s="509" t="s">
        <v>55</v>
      </c>
      <c r="B41" s="484" t="s">
        <v>527</v>
      </c>
      <c r="C41" s="541" t="s">
        <v>25</v>
      </c>
      <c r="D41" s="176">
        <f>+Computo!K134</f>
        <v>32.75</v>
      </c>
      <c r="E41" s="478">
        <f>+'Analisis de Precios'!H495</f>
        <v>15836.823268911505</v>
      </c>
      <c r="F41" s="485">
        <f>+'Analisis de Precios'!H500</f>
        <v>20747.257145999996</v>
      </c>
      <c r="G41" s="478">
        <f t="shared" ref="G41:G43" si="27">E41+F41</f>
        <v>36584.080414911499</v>
      </c>
      <c r="H41" s="485">
        <f t="shared" ref="H41:H43" si="28">D41*G41</f>
        <v>1198128.6335883515</v>
      </c>
      <c r="I41" s="486">
        <f t="shared" ref="I41:I46" si="29">+H41/$H$114</f>
        <v>4.4135510875866375E-3</v>
      </c>
      <c r="J41" s="197"/>
      <c r="K41" s="521">
        <f t="shared" si="2"/>
        <v>518655.96205685177</v>
      </c>
      <c r="L41" s="521">
        <f t="shared" si="3"/>
        <v>679472.67153149983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</row>
    <row r="42" spans="1:26" s="422" customFormat="1" ht="15.75" customHeight="1" x14ac:dyDescent="0.2">
      <c r="A42" s="509" t="s">
        <v>56</v>
      </c>
      <c r="B42" s="484" t="s">
        <v>528</v>
      </c>
      <c r="C42" s="541" t="s">
        <v>25</v>
      </c>
      <c r="D42" s="176">
        <f>+Computo!K139</f>
        <v>11.29</v>
      </c>
      <c r="E42" s="478">
        <f>+'Analisis de Precios'!H514</f>
        <v>40703.062506859191</v>
      </c>
      <c r="F42" s="485">
        <f>+'Analisis de Precios'!H519</f>
        <v>20454.435749999997</v>
      </c>
      <c r="G42" s="478">
        <f t="shared" si="27"/>
        <v>61157.498256859188</v>
      </c>
      <c r="H42" s="485">
        <f t="shared" si="28"/>
        <v>690468.15531994018</v>
      </c>
      <c r="I42" s="486">
        <f t="shared" si="29"/>
        <v>2.5434802177537151E-3</v>
      </c>
      <c r="J42" s="197"/>
      <c r="K42" s="521">
        <f t="shared" si="2"/>
        <v>459537.57570244023</v>
      </c>
      <c r="L42" s="521">
        <f t="shared" si="3"/>
        <v>230930.57961749996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</row>
    <row r="43" spans="1:26" s="422" customFormat="1" ht="15.75" customHeight="1" x14ac:dyDescent="0.2">
      <c r="A43" s="509" t="s">
        <v>58</v>
      </c>
      <c r="B43" s="484" t="s">
        <v>65</v>
      </c>
      <c r="C43" s="541" t="s">
        <v>59</v>
      </c>
      <c r="D43" s="176">
        <f>+Computo!K144</f>
        <v>32.85</v>
      </c>
      <c r="E43" s="478">
        <f>+'Analisis de Precios'!H533</f>
        <v>7876.0691965050428</v>
      </c>
      <c r="F43" s="485">
        <f>+'Analisis de Precios'!H538</f>
        <v>3893.2739999999999</v>
      </c>
      <c r="G43" s="478">
        <f t="shared" si="27"/>
        <v>11769.343196505042</v>
      </c>
      <c r="H43" s="485">
        <f t="shared" si="28"/>
        <v>386622.92400519067</v>
      </c>
      <c r="I43" s="486">
        <f t="shared" si="29"/>
        <v>1.424204362446868E-3</v>
      </c>
      <c r="J43" s="197"/>
      <c r="K43" s="521">
        <f t="shared" si="2"/>
        <v>258728.87310519067</v>
      </c>
      <c r="L43" s="521">
        <f t="shared" si="3"/>
        <v>127894.0509</v>
      </c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</row>
    <row r="44" spans="1:26" s="422" customFormat="1" ht="15.75" customHeight="1" x14ac:dyDescent="0.2">
      <c r="A44" s="509" t="s">
        <v>394</v>
      </c>
      <c r="B44" s="484" t="s">
        <v>399</v>
      </c>
      <c r="C44" s="541" t="s">
        <v>25</v>
      </c>
      <c r="D44" s="176">
        <f>+Computo!K149</f>
        <v>25.16</v>
      </c>
      <c r="E44" s="478">
        <f>+'Analisis de Precios'!H552</f>
        <v>33905.52031949802</v>
      </c>
      <c r="F44" s="485">
        <f>+'Analisis de Precios'!H556</f>
        <v>22532.382264</v>
      </c>
      <c r="G44" s="478">
        <f t="shared" ref="G44:G45" si="30">E44+F44</f>
        <v>56437.90258349802</v>
      </c>
      <c r="H44" s="485">
        <f t="shared" ref="H44:H45" si="31">D44*G44</f>
        <v>1419977.6290008102</v>
      </c>
      <c r="I44" s="486">
        <f t="shared" si="29"/>
        <v>5.2307770911503501E-3</v>
      </c>
      <c r="J44" s="197"/>
      <c r="K44" s="521">
        <f t="shared" si="2"/>
        <v>853062.89123857021</v>
      </c>
      <c r="L44" s="521">
        <f t="shared" si="3"/>
        <v>566914.73776223999</v>
      </c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</row>
    <row r="45" spans="1:26" s="422" customFormat="1" ht="15.75" customHeight="1" x14ac:dyDescent="0.2">
      <c r="A45" s="509" t="s">
        <v>478</v>
      </c>
      <c r="B45" s="484" t="s">
        <v>400</v>
      </c>
      <c r="C45" s="541" t="s">
        <v>25</v>
      </c>
      <c r="D45" s="176">
        <f>+Computo!K154</f>
        <v>4.3499999999999996</v>
      </c>
      <c r="E45" s="478">
        <f>+'Analisis de Precios'!H570</f>
        <v>2281.8724742892414</v>
      </c>
      <c r="F45" s="485">
        <f>+'Analisis de Precios'!H576</f>
        <v>21667.721502</v>
      </c>
      <c r="G45" s="478">
        <f t="shared" si="30"/>
        <v>23949.593976289241</v>
      </c>
      <c r="H45" s="485">
        <f t="shared" si="31"/>
        <v>104180.73379685819</v>
      </c>
      <c r="I45" s="486">
        <f t="shared" si="29"/>
        <v>3.8377097255208088E-4</v>
      </c>
      <c r="J45" s="197"/>
      <c r="K45" s="521">
        <f t="shared" si="2"/>
        <v>9926.1452631581997</v>
      </c>
      <c r="L45" s="521">
        <f t="shared" si="3"/>
        <v>94254.588533699993</v>
      </c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</row>
    <row r="46" spans="1:26" s="422" customFormat="1" ht="15.75" customHeight="1" x14ac:dyDescent="0.2">
      <c r="A46" s="487">
        <v>7</v>
      </c>
      <c r="B46" s="475"/>
      <c r="C46" s="542"/>
      <c r="D46" s="475"/>
      <c r="E46" s="476"/>
      <c r="F46" s="477"/>
      <c r="G46" s="478"/>
      <c r="H46" s="479">
        <f>SUM(H41:H45)</f>
        <v>3799378.0757111507</v>
      </c>
      <c r="I46" s="480">
        <f t="shared" si="29"/>
        <v>1.3995783731489651E-2</v>
      </c>
      <c r="J46" s="197"/>
      <c r="K46" s="521">
        <f t="shared" si="2"/>
        <v>0</v>
      </c>
      <c r="L46" s="521">
        <f t="shared" si="3"/>
        <v>0</v>
      </c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</row>
    <row r="47" spans="1:26" s="422" customFormat="1" ht="15.75" customHeight="1" x14ac:dyDescent="0.2">
      <c r="A47" s="432">
        <v>8</v>
      </c>
      <c r="B47" s="619" t="s">
        <v>66</v>
      </c>
      <c r="C47" s="587"/>
      <c r="D47" s="587"/>
      <c r="E47" s="587"/>
      <c r="F47" s="587"/>
      <c r="G47" s="567"/>
      <c r="H47" s="433">
        <f t="shared" ref="H47:I47" si="32">+H51</f>
        <v>3407850.9894126561</v>
      </c>
      <c r="I47" s="434">
        <f t="shared" si="32"/>
        <v>1.2553513887410408E-2</v>
      </c>
      <c r="J47" s="197"/>
      <c r="K47" s="521">
        <f t="shared" si="2"/>
        <v>0</v>
      </c>
      <c r="L47" s="521">
        <f t="shared" si="3"/>
        <v>0</v>
      </c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</row>
    <row r="48" spans="1:26" s="422" customFormat="1" ht="15.75" customHeight="1" x14ac:dyDescent="0.2">
      <c r="A48" s="509" t="s">
        <v>62</v>
      </c>
      <c r="B48" s="484" t="s">
        <v>68</v>
      </c>
      <c r="C48" s="541" t="s">
        <v>25</v>
      </c>
      <c r="D48" s="176">
        <f>+Computo!K160</f>
        <v>2.34</v>
      </c>
      <c r="E48" s="478">
        <f>+'Analisis de Precios'!H590</f>
        <v>668329.3156209829</v>
      </c>
      <c r="F48" s="485">
        <f>+'Analisis de Precios'!H595</f>
        <v>28066.966199999999</v>
      </c>
      <c r="G48" s="478">
        <f t="shared" ref="G48:G50" si="33">E48+F48</f>
        <v>696396.28182098293</v>
      </c>
      <c r="H48" s="485">
        <f t="shared" ref="H48:H50" si="34">D48*G48</f>
        <v>1629567.2994611</v>
      </c>
      <c r="I48" s="486">
        <f>+H48/$H$114</f>
        <v>6.002843371910615E-3</v>
      </c>
      <c r="J48" s="197"/>
      <c r="K48" s="521">
        <f t="shared" si="2"/>
        <v>1563890.5985530999</v>
      </c>
      <c r="L48" s="521">
        <f t="shared" si="3"/>
        <v>65676.700907999999</v>
      </c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</row>
    <row r="49" spans="1:26" s="422" customFormat="1" ht="15.75" customHeight="1" x14ac:dyDescent="0.2">
      <c r="A49" s="509" t="s">
        <v>63</v>
      </c>
      <c r="B49" s="484" t="s">
        <v>69</v>
      </c>
      <c r="C49" s="541" t="s">
        <v>25</v>
      </c>
      <c r="D49" s="176">
        <f>+Computo!K165</f>
        <v>1.1000000000000001</v>
      </c>
      <c r="E49" s="478">
        <f>+'Analisis de Precios'!H609</f>
        <v>740751.13554332417</v>
      </c>
      <c r="F49" s="485">
        <f>+'Analisis de Precios'!H614</f>
        <v>28066.966199999999</v>
      </c>
      <c r="G49" s="478">
        <f t="shared" si="33"/>
        <v>768818.10174332419</v>
      </c>
      <c r="H49" s="485">
        <f t="shared" si="34"/>
        <v>845699.91191765666</v>
      </c>
      <c r="I49" s="486">
        <f>+H49/$H$114</f>
        <v>3.1153080407045086E-3</v>
      </c>
      <c r="J49" s="197"/>
      <c r="K49" s="521">
        <f t="shared" si="2"/>
        <v>814826.24909765669</v>
      </c>
      <c r="L49" s="521">
        <f t="shared" si="3"/>
        <v>30873.662820000001</v>
      </c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</row>
    <row r="50" spans="1:26" s="422" customFormat="1" ht="15.75" customHeight="1" x14ac:dyDescent="0.2">
      <c r="A50" s="509" t="s">
        <v>64</v>
      </c>
      <c r="B50" s="484" t="s">
        <v>70</v>
      </c>
      <c r="C50" s="541" t="s">
        <v>25</v>
      </c>
      <c r="D50" s="176">
        <f>+Computo!K170</f>
        <v>2.16</v>
      </c>
      <c r="E50" s="478">
        <f>+'Analisis de Precios'!H628</f>
        <v>403684.78288976796</v>
      </c>
      <c r="F50" s="485">
        <f>+'Analisis de Precios'!H633</f>
        <v>28066.966199999999</v>
      </c>
      <c r="G50" s="478">
        <f t="shared" si="33"/>
        <v>431751.74908976798</v>
      </c>
      <c r="H50" s="485">
        <f t="shared" si="34"/>
        <v>932583.77803389891</v>
      </c>
      <c r="I50" s="486">
        <f>+H50/$H$114</f>
        <v>3.4353624747952829E-3</v>
      </c>
      <c r="J50" s="197"/>
      <c r="K50" s="521">
        <f t="shared" si="2"/>
        <v>871959.13104189886</v>
      </c>
      <c r="L50" s="521">
        <f t="shared" si="3"/>
        <v>60624.646992000002</v>
      </c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</row>
    <row r="51" spans="1:26" s="422" customFormat="1" ht="15.75" customHeight="1" x14ac:dyDescent="0.2">
      <c r="A51" s="487">
        <v>8</v>
      </c>
      <c r="B51" s="475"/>
      <c r="C51" s="542"/>
      <c r="D51" s="475"/>
      <c r="E51" s="476"/>
      <c r="F51" s="477"/>
      <c r="G51" s="478"/>
      <c r="H51" s="479">
        <f>SUM(H48:H50)</f>
        <v>3407850.9894126561</v>
      </c>
      <c r="I51" s="480">
        <f>+H51/$H$114</f>
        <v>1.2553513887410408E-2</v>
      </c>
      <c r="J51" s="197"/>
      <c r="K51" s="521">
        <f t="shared" si="2"/>
        <v>0</v>
      </c>
      <c r="L51" s="521">
        <f t="shared" si="3"/>
        <v>0</v>
      </c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</row>
    <row r="52" spans="1:26" s="422" customFormat="1" ht="15.75" customHeight="1" x14ac:dyDescent="0.2">
      <c r="A52" s="435">
        <v>9</v>
      </c>
      <c r="B52" s="620" t="s">
        <v>71</v>
      </c>
      <c r="C52" s="587"/>
      <c r="D52" s="587"/>
      <c r="E52" s="587"/>
      <c r="F52" s="587"/>
      <c r="G52" s="567"/>
      <c r="H52" s="436">
        <f t="shared" ref="H52:I52" si="35">+H54</f>
        <v>7955196.2852064334</v>
      </c>
      <c r="I52" s="437">
        <f t="shared" si="35"/>
        <v>2.9304587364198845E-2</v>
      </c>
      <c r="J52" s="197"/>
      <c r="K52" s="521">
        <f t="shared" si="2"/>
        <v>0</v>
      </c>
      <c r="L52" s="521">
        <f t="shared" si="3"/>
        <v>0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</row>
    <row r="53" spans="1:26" s="422" customFormat="1" ht="15.75" customHeight="1" x14ac:dyDescent="0.2">
      <c r="A53" s="509" t="s">
        <v>67</v>
      </c>
      <c r="B53" s="484" t="s">
        <v>73</v>
      </c>
      <c r="C53" s="541" t="s">
        <v>25</v>
      </c>
      <c r="D53" s="176">
        <f>+Computo!K176</f>
        <v>221.95</v>
      </c>
      <c r="E53" s="478">
        <f>+'Analisis de Precios'!H647</f>
        <v>19455.145888787716</v>
      </c>
      <c r="F53" s="485">
        <f>+'Analisis de Precios'!H657</f>
        <v>16387.144199999999</v>
      </c>
      <c r="G53" s="478">
        <f t="shared" ref="G53" si="36">E53+F53</f>
        <v>35842.290088787719</v>
      </c>
      <c r="H53" s="485">
        <f t="shared" ref="H53" si="37">D53*G53</f>
        <v>7955196.2852064334</v>
      </c>
      <c r="I53" s="486">
        <f>+H53/$H$114</f>
        <v>2.9304587364198845E-2</v>
      </c>
      <c r="J53" s="197"/>
      <c r="K53" s="521">
        <f t="shared" si="2"/>
        <v>4318069.6300164331</v>
      </c>
      <c r="L53" s="521">
        <f t="shared" si="3"/>
        <v>3637126.6551899994</v>
      </c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</row>
    <row r="54" spans="1:26" s="422" customFormat="1" ht="15.75" customHeight="1" x14ac:dyDescent="0.2">
      <c r="A54" s="487">
        <v>9</v>
      </c>
      <c r="B54" s="475"/>
      <c r="C54" s="542"/>
      <c r="D54" s="475"/>
      <c r="E54" s="476"/>
      <c r="F54" s="477"/>
      <c r="G54" s="478"/>
      <c r="H54" s="479">
        <f>SUM(H53:H53)</f>
        <v>7955196.2852064334</v>
      </c>
      <c r="I54" s="480">
        <f>+H54/$H$114</f>
        <v>2.9304587364198845E-2</v>
      </c>
      <c r="J54" s="197"/>
      <c r="K54" s="521">
        <f t="shared" si="2"/>
        <v>0</v>
      </c>
      <c r="L54" s="521">
        <f t="shared" si="3"/>
        <v>0</v>
      </c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</row>
    <row r="55" spans="1:26" s="422" customFormat="1" ht="15.75" customHeight="1" x14ac:dyDescent="0.2">
      <c r="A55" s="438">
        <v>10</v>
      </c>
      <c r="B55" s="621" t="s">
        <v>74</v>
      </c>
      <c r="C55" s="587"/>
      <c r="D55" s="587"/>
      <c r="E55" s="587"/>
      <c r="F55" s="587"/>
      <c r="G55" s="567"/>
      <c r="H55" s="439">
        <f t="shared" ref="H55:I55" si="38">+H57</f>
        <v>36185581.293718219</v>
      </c>
      <c r="I55" s="440">
        <f t="shared" si="38"/>
        <v>0.13329696594891349</v>
      </c>
      <c r="J55" s="197"/>
      <c r="K55" s="521">
        <f t="shared" si="2"/>
        <v>0</v>
      </c>
      <c r="L55" s="521">
        <f t="shared" si="3"/>
        <v>0</v>
      </c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</row>
    <row r="56" spans="1:26" s="422" customFormat="1" ht="15.75" customHeight="1" x14ac:dyDescent="0.2">
      <c r="A56" s="509" t="s">
        <v>72</v>
      </c>
      <c r="B56" s="484" t="s">
        <v>529</v>
      </c>
      <c r="C56" s="541" t="s">
        <v>27</v>
      </c>
      <c r="D56" s="176">
        <f>+Computo!K183</f>
        <v>1</v>
      </c>
      <c r="E56" s="478">
        <f>+'Analisis de Precios'!H671</f>
        <v>36054602.118118219</v>
      </c>
      <c r="F56" s="485">
        <f>+'Analisis de Precios'!H694</f>
        <v>130979.17559999999</v>
      </c>
      <c r="G56" s="478">
        <f>E56+F56</f>
        <v>36185581.293718219</v>
      </c>
      <c r="H56" s="485">
        <f>D56*G56</f>
        <v>36185581.293718219</v>
      </c>
      <c r="I56" s="504">
        <f>+H56/$H$114</f>
        <v>0.13329696594891349</v>
      </c>
      <c r="J56" s="197"/>
      <c r="K56" s="521">
        <f t="shared" si="2"/>
        <v>36054602.118118219</v>
      </c>
      <c r="L56" s="521">
        <f t="shared" si="3"/>
        <v>130979.17559999999</v>
      </c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26" s="422" customFormat="1" ht="15.75" customHeight="1" x14ac:dyDescent="0.2">
      <c r="A57" s="487">
        <v>10</v>
      </c>
      <c r="B57" s="475"/>
      <c r="C57" s="542"/>
      <c r="D57" s="475"/>
      <c r="E57" s="476"/>
      <c r="F57" s="477"/>
      <c r="G57" s="478"/>
      <c r="H57" s="479">
        <f>SUM(H56)</f>
        <v>36185581.293718219</v>
      </c>
      <c r="I57" s="480">
        <f>+H57/$H$114</f>
        <v>0.13329696594891349</v>
      </c>
      <c r="J57" s="197"/>
      <c r="K57" s="521">
        <f t="shared" si="2"/>
        <v>0</v>
      </c>
      <c r="L57" s="521">
        <f t="shared" si="3"/>
        <v>0</v>
      </c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</row>
    <row r="58" spans="1:26" s="422" customFormat="1" ht="15.75" customHeight="1" x14ac:dyDescent="0.2">
      <c r="A58" s="537">
        <v>11</v>
      </c>
      <c r="B58" s="600" t="s">
        <v>559</v>
      </c>
      <c r="C58" s="601"/>
      <c r="D58" s="601"/>
      <c r="E58" s="601"/>
      <c r="F58" s="601"/>
      <c r="G58" s="602"/>
      <c r="H58" s="538">
        <f>+H60</f>
        <v>15474948.441562006</v>
      </c>
      <c r="I58" s="539">
        <f>+I60</f>
        <v>5.7005127504589137E-2</v>
      </c>
      <c r="J58" s="197"/>
      <c r="K58" s="521">
        <f t="shared" si="2"/>
        <v>0</v>
      </c>
      <c r="L58" s="521">
        <f t="shared" si="3"/>
        <v>0</v>
      </c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</row>
    <row r="59" spans="1:26" s="422" customFormat="1" ht="15.75" customHeight="1" x14ac:dyDescent="0.2">
      <c r="A59" s="509" t="s">
        <v>75</v>
      </c>
      <c r="B59" s="484" t="s">
        <v>543</v>
      </c>
      <c r="C59" s="541" t="s">
        <v>27</v>
      </c>
      <c r="D59" s="176">
        <f>+Computo!K189</f>
        <v>1</v>
      </c>
      <c r="E59" s="478">
        <f>+'Analisis de Precios'!H708</f>
        <v>14576805.523162005</v>
      </c>
      <c r="F59" s="485">
        <f>+'Analisis de Precios'!H715</f>
        <v>898142.91839999997</v>
      </c>
      <c r="G59" s="478">
        <f>+E59+F59</f>
        <v>15474948.441562006</v>
      </c>
      <c r="H59" s="485">
        <f>+G59*D59</f>
        <v>15474948.441562006</v>
      </c>
      <c r="I59" s="504">
        <f>+H59/H114</f>
        <v>5.7005127504589137E-2</v>
      </c>
      <c r="J59" s="197"/>
      <c r="K59" s="521">
        <f t="shared" si="2"/>
        <v>14576805.523162005</v>
      </c>
      <c r="L59" s="521">
        <f t="shared" si="3"/>
        <v>898142.91839999997</v>
      </c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</row>
    <row r="60" spans="1:26" s="422" customFormat="1" ht="15.75" customHeight="1" x14ac:dyDescent="0.2">
      <c r="A60" s="487">
        <v>11</v>
      </c>
      <c r="B60" s="475"/>
      <c r="C60" s="542"/>
      <c r="D60" s="475"/>
      <c r="E60" s="476"/>
      <c r="F60" s="477"/>
      <c r="G60" s="478"/>
      <c r="H60" s="479">
        <f>SUM(H59)</f>
        <v>15474948.441562006</v>
      </c>
      <c r="I60" s="480">
        <f>+H60/H114</f>
        <v>5.7005127504589137E-2</v>
      </c>
      <c r="J60" s="197"/>
      <c r="K60" s="521">
        <f t="shared" si="2"/>
        <v>0</v>
      </c>
      <c r="L60" s="521">
        <f t="shared" si="3"/>
        <v>0</v>
      </c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</row>
    <row r="61" spans="1:26" s="422" customFormat="1" ht="15.75" customHeight="1" x14ac:dyDescent="0.2">
      <c r="A61" s="441">
        <v>12</v>
      </c>
      <c r="B61" s="622" t="s">
        <v>76</v>
      </c>
      <c r="C61" s="587"/>
      <c r="D61" s="587"/>
      <c r="E61" s="587"/>
      <c r="F61" s="587"/>
      <c r="G61" s="623"/>
      <c r="H61" s="442">
        <f t="shared" ref="H61:I61" si="39">+H69</f>
        <v>12103267.043160386</v>
      </c>
      <c r="I61" s="443">
        <f t="shared" si="39"/>
        <v>4.4584851679661398E-2</v>
      </c>
      <c r="J61" s="197"/>
      <c r="K61" s="521">
        <f t="shared" si="2"/>
        <v>0</v>
      </c>
      <c r="L61" s="521">
        <f t="shared" si="3"/>
        <v>0</v>
      </c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</row>
    <row r="62" spans="1:26" s="422" customFormat="1" ht="15.75" customHeight="1" x14ac:dyDescent="0.2">
      <c r="A62" s="509" t="s">
        <v>77</v>
      </c>
      <c r="B62" s="484" t="s">
        <v>78</v>
      </c>
      <c r="C62" s="541" t="s">
        <v>27</v>
      </c>
      <c r="D62" s="176">
        <f>+Computo!K195</f>
        <v>1</v>
      </c>
      <c r="E62" s="478">
        <f>+'Analisis de Precios'!H729</f>
        <v>206979.37724219702</v>
      </c>
      <c r="F62" s="485">
        <f>+'Analisis de Precios'!H738</f>
        <v>392477.41259999998</v>
      </c>
      <c r="G62" s="478">
        <f t="shared" ref="G62:G68" si="40">E62+F62</f>
        <v>599456.78984219697</v>
      </c>
      <c r="H62" s="485">
        <f t="shared" ref="H62:H68" si="41">D62*G62</f>
        <v>599456.78984219697</v>
      </c>
      <c r="I62" s="486">
        <f t="shared" ref="I62:I68" si="42">+H62/$H$114</f>
        <v>2.2082212982802597E-3</v>
      </c>
      <c r="J62" s="197"/>
      <c r="K62" s="521">
        <f t="shared" si="2"/>
        <v>206979.37724219702</v>
      </c>
      <c r="L62" s="521">
        <f t="shared" si="3"/>
        <v>392477.41259999998</v>
      </c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</row>
    <row r="63" spans="1:26" s="422" customFormat="1" ht="15.75" customHeight="1" x14ac:dyDescent="0.2">
      <c r="A63" s="509" t="s">
        <v>79</v>
      </c>
      <c r="B63" s="484" t="s">
        <v>80</v>
      </c>
      <c r="C63" s="541" t="s">
        <v>27</v>
      </c>
      <c r="D63" s="176">
        <f>+Computo!K200</f>
        <v>1</v>
      </c>
      <c r="E63" s="478">
        <f>+'Analisis de Precios'!H752</f>
        <v>672640.20896232326</v>
      </c>
      <c r="F63" s="485">
        <f>+'Analisis de Precios'!H767</f>
        <v>590751.23939999996</v>
      </c>
      <c r="G63" s="478">
        <f t="shared" si="40"/>
        <v>1263391.4483623232</v>
      </c>
      <c r="H63" s="485">
        <f t="shared" si="41"/>
        <v>1263391.4483623232</v>
      </c>
      <c r="I63" s="486">
        <f t="shared" si="42"/>
        <v>4.6539599711152421E-3</v>
      </c>
      <c r="J63" s="197"/>
      <c r="K63" s="521">
        <f t="shared" si="2"/>
        <v>672640.20896232326</v>
      </c>
      <c r="L63" s="521">
        <f t="shared" si="3"/>
        <v>590751.23939999996</v>
      </c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</row>
    <row r="64" spans="1:26" s="422" customFormat="1" ht="15.75" customHeight="1" x14ac:dyDescent="0.2">
      <c r="A64" s="509" t="s">
        <v>81</v>
      </c>
      <c r="B64" s="484" t="s">
        <v>82</v>
      </c>
      <c r="C64" s="541" t="s">
        <v>27</v>
      </c>
      <c r="D64" s="176">
        <f>+Computo!K205</f>
        <v>1</v>
      </c>
      <c r="E64" s="478">
        <f>+'Analisis de Precios'!H781</f>
        <v>346827.94772924832</v>
      </c>
      <c r="F64" s="485">
        <f>+'Analisis de Precios'!H791</f>
        <v>612353.01119999995</v>
      </c>
      <c r="G64" s="478">
        <f t="shared" si="40"/>
        <v>959180.95892924827</v>
      </c>
      <c r="H64" s="485">
        <f t="shared" si="41"/>
        <v>959180.95892924827</v>
      </c>
      <c r="I64" s="486">
        <f t="shared" si="42"/>
        <v>3.5333386130633709E-3</v>
      </c>
      <c r="J64" s="197"/>
      <c r="K64" s="521">
        <f t="shared" si="2"/>
        <v>346827.94772924832</v>
      </c>
      <c r="L64" s="521">
        <f t="shared" si="3"/>
        <v>612353.01119999995</v>
      </c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</row>
    <row r="65" spans="1:26" s="422" customFormat="1" ht="15.75" customHeight="1" x14ac:dyDescent="0.2">
      <c r="A65" s="509" t="s">
        <v>83</v>
      </c>
      <c r="B65" s="484" t="s">
        <v>84</v>
      </c>
      <c r="C65" s="541" t="s">
        <v>27</v>
      </c>
      <c r="D65" s="176">
        <f>+Computo!K210</f>
        <v>1</v>
      </c>
      <c r="E65" s="478">
        <f>+'Analisis de Precios'!H805</f>
        <v>3701691.3074955028</v>
      </c>
      <c r="F65" s="485">
        <f>+'Analisis de Precios'!H815</f>
        <v>660871.46369999996</v>
      </c>
      <c r="G65" s="478">
        <f t="shared" si="40"/>
        <v>4362562.771195503</v>
      </c>
      <c r="H65" s="485">
        <f t="shared" si="41"/>
        <v>4362562.771195503</v>
      </c>
      <c r="I65" s="486">
        <f t="shared" si="42"/>
        <v>1.6070389375311633E-2</v>
      </c>
      <c r="J65" s="197"/>
      <c r="K65" s="521">
        <f t="shared" si="2"/>
        <v>3701691.3074955028</v>
      </c>
      <c r="L65" s="521">
        <f t="shared" si="3"/>
        <v>660871.46369999996</v>
      </c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</row>
    <row r="66" spans="1:26" s="422" customFormat="1" ht="15.75" customHeight="1" x14ac:dyDescent="0.2">
      <c r="A66" s="509" t="s">
        <v>85</v>
      </c>
      <c r="B66" s="484" t="s">
        <v>86</v>
      </c>
      <c r="C66" s="541" t="s">
        <v>27</v>
      </c>
      <c r="D66" s="176">
        <f>+Computo!K215</f>
        <v>1</v>
      </c>
      <c r="E66" s="478">
        <f>+'Analisis de Precios'!H829</f>
        <v>4123865.9803053061</v>
      </c>
      <c r="F66" s="485">
        <f>+'Analisis de Precios'!H846</f>
        <v>178972.62599999999</v>
      </c>
      <c r="G66" s="478">
        <f t="shared" si="40"/>
        <v>4302838.6063053058</v>
      </c>
      <c r="H66" s="485">
        <f t="shared" si="41"/>
        <v>4302838.6063053058</v>
      </c>
      <c r="I66" s="486">
        <f t="shared" si="42"/>
        <v>1.5850383237809622E-2</v>
      </c>
      <c r="J66" s="197"/>
      <c r="K66" s="521">
        <f t="shared" si="2"/>
        <v>4123865.9803053061</v>
      </c>
      <c r="L66" s="521">
        <f t="shared" si="3"/>
        <v>178972.62599999999</v>
      </c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</row>
    <row r="67" spans="1:26" s="422" customFormat="1" ht="15.75" customHeight="1" x14ac:dyDescent="0.2">
      <c r="A67" s="509" t="s">
        <v>544</v>
      </c>
      <c r="B67" s="484" t="s">
        <v>87</v>
      </c>
      <c r="C67" s="541" t="s">
        <v>27</v>
      </c>
      <c r="D67" s="176">
        <f>+Computo!K220</f>
        <v>1</v>
      </c>
      <c r="E67" s="478">
        <f>+'Analisis de Precios'!H860</f>
        <v>103995.44192135477</v>
      </c>
      <c r="F67" s="485">
        <f>+'Analisis de Precios'!H865</f>
        <v>38932.74</v>
      </c>
      <c r="G67" s="478">
        <f t="shared" si="40"/>
        <v>142928.18192135476</v>
      </c>
      <c r="H67" s="485">
        <f t="shared" si="41"/>
        <v>142928.18192135476</v>
      </c>
      <c r="I67" s="486">
        <f t="shared" si="42"/>
        <v>5.2650509726696936E-4</v>
      </c>
      <c r="J67" s="197"/>
      <c r="K67" s="521">
        <f t="shared" si="2"/>
        <v>103995.44192135477</v>
      </c>
      <c r="L67" s="521">
        <f t="shared" si="3"/>
        <v>38932.74</v>
      </c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</row>
    <row r="68" spans="1:26" s="422" customFormat="1" ht="15.75" customHeight="1" x14ac:dyDescent="0.2">
      <c r="A68" s="509" t="s">
        <v>545</v>
      </c>
      <c r="B68" s="484" t="s">
        <v>530</v>
      </c>
      <c r="C68" s="541" t="s">
        <v>27</v>
      </c>
      <c r="D68" s="176">
        <f>+Computo!K225</f>
        <v>1</v>
      </c>
      <c r="E68" s="478">
        <f>+'Analisis de Precios'!H879</f>
        <v>171262.13620445266</v>
      </c>
      <c r="F68" s="485">
        <f>+'Analisis de Precios'!H883</f>
        <v>301646.15039999998</v>
      </c>
      <c r="G68" s="478">
        <f t="shared" si="40"/>
        <v>472908.28660445265</v>
      </c>
      <c r="H68" s="485">
        <f t="shared" si="41"/>
        <v>472908.28660445265</v>
      </c>
      <c r="I68" s="486">
        <f t="shared" si="42"/>
        <v>1.7420540868142956E-3</v>
      </c>
      <c r="J68" s="197"/>
      <c r="K68" s="521">
        <f t="shared" si="2"/>
        <v>171262.13620445266</v>
      </c>
      <c r="L68" s="521">
        <f t="shared" si="3"/>
        <v>301646.15039999998</v>
      </c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</row>
    <row r="69" spans="1:26" s="422" customFormat="1" ht="15.75" customHeight="1" x14ac:dyDescent="0.2">
      <c r="A69" s="487">
        <v>12</v>
      </c>
      <c r="B69" s="475"/>
      <c r="C69" s="542"/>
      <c r="D69" s="475"/>
      <c r="E69" s="476"/>
      <c r="F69" s="477"/>
      <c r="G69" s="478"/>
      <c r="H69" s="479">
        <f>SUM(H62:H68)</f>
        <v>12103267.043160386</v>
      </c>
      <c r="I69" s="480">
        <f>+H69/$H$114</f>
        <v>4.4584851679661398E-2</v>
      </c>
      <c r="J69" s="197"/>
      <c r="K69" s="521">
        <f t="shared" si="2"/>
        <v>0</v>
      </c>
      <c r="L69" s="521">
        <f t="shared" si="3"/>
        <v>0</v>
      </c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</row>
    <row r="70" spans="1:26" s="422" customFormat="1" ht="15.75" customHeight="1" x14ac:dyDescent="0.2">
      <c r="A70" s="444">
        <v>13</v>
      </c>
      <c r="B70" s="590" t="s">
        <v>88</v>
      </c>
      <c r="C70" s="587"/>
      <c r="D70" s="587"/>
      <c r="E70" s="587"/>
      <c r="F70" s="587"/>
      <c r="G70" s="567"/>
      <c r="H70" s="445">
        <f t="shared" ref="H70:I70" si="43">+H76</f>
        <v>18805072.988283265</v>
      </c>
      <c r="I70" s="446">
        <f t="shared" si="43"/>
        <v>6.9272320194043169E-2</v>
      </c>
      <c r="J70" s="197"/>
      <c r="K70" s="521">
        <f t="shared" si="2"/>
        <v>0</v>
      </c>
      <c r="L70" s="521">
        <f t="shared" si="3"/>
        <v>0</v>
      </c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</row>
    <row r="71" spans="1:26" s="422" customFormat="1" ht="15.75" customHeight="1" x14ac:dyDescent="0.2">
      <c r="A71" s="509" t="s">
        <v>89</v>
      </c>
      <c r="B71" s="484" t="s">
        <v>90</v>
      </c>
      <c r="C71" s="541" t="s">
        <v>27</v>
      </c>
      <c r="D71" s="176">
        <f>+Computo!K231</f>
        <v>1</v>
      </c>
      <c r="E71" s="478">
        <f>+'Analisis de Precios'!H897</f>
        <v>922530.35270091426</v>
      </c>
      <c r="F71" s="485">
        <f>+'Analisis de Precios'!H923</f>
        <v>1040447.982</v>
      </c>
      <c r="G71" s="478">
        <f t="shared" ref="G71:G75" si="44">+E71+F71</f>
        <v>1962978.3347009141</v>
      </c>
      <c r="H71" s="485">
        <f t="shared" ref="H71:H75" si="45">D71*G71</f>
        <v>1962978.3347009141</v>
      </c>
      <c r="I71" s="486">
        <f t="shared" ref="I71:I75" si="46">+H71/$H$114</f>
        <v>7.2310308936368089E-3</v>
      </c>
      <c r="J71" s="197"/>
      <c r="K71" s="521">
        <f t="shared" ref="K71:K111" si="47">D71*E71</f>
        <v>922530.35270091426</v>
      </c>
      <c r="L71" s="521">
        <f t="shared" ref="L71:L111" si="48">D71*F71</f>
        <v>1040447.982</v>
      </c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</row>
    <row r="72" spans="1:26" s="422" customFormat="1" ht="15.75" customHeight="1" x14ac:dyDescent="0.2">
      <c r="A72" s="509" t="s">
        <v>91</v>
      </c>
      <c r="B72" s="484" t="s">
        <v>531</v>
      </c>
      <c r="C72" s="541" t="s">
        <v>27</v>
      </c>
      <c r="D72" s="176">
        <f>+Computo!K236</f>
        <v>1</v>
      </c>
      <c r="E72" s="478">
        <f>+'Analisis de Precios'!H937</f>
        <v>451753.0174161318</v>
      </c>
      <c r="F72" s="485">
        <f>+'Analisis de Precios'!H943</f>
        <v>13655.9535</v>
      </c>
      <c r="G72" s="478">
        <f t="shared" si="44"/>
        <v>465408.9709161318</v>
      </c>
      <c r="H72" s="485">
        <f t="shared" si="45"/>
        <v>465408.9709161318</v>
      </c>
      <c r="I72" s="486">
        <f t="shared" si="46"/>
        <v>1.7144288285703497E-3</v>
      </c>
      <c r="J72" s="197"/>
      <c r="K72" s="521">
        <f t="shared" si="47"/>
        <v>451753.0174161318</v>
      </c>
      <c r="L72" s="521">
        <f t="shared" si="48"/>
        <v>13655.9535</v>
      </c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</row>
    <row r="73" spans="1:26" s="422" customFormat="1" ht="15.75" customHeight="1" x14ac:dyDescent="0.2">
      <c r="A73" s="509" t="s">
        <v>546</v>
      </c>
      <c r="B73" s="484" t="s">
        <v>532</v>
      </c>
      <c r="C73" s="541" t="s">
        <v>27</v>
      </c>
      <c r="D73" s="176">
        <f>+Computo!K241</f>
        <v>1</v>
      </c>
      <c r="E73" s="478">
        <f>+'Analisis de Precios'!H957</f>
        <v>3012321.1558764996</v>
      </c>
      <c r="F73" s="485">
        <f>+'Analisis de Precios'!H987</f>
        <v>778654.79999999993</v>
      </c>
      <c r="G73" s="478">
        <f t="shared" si="44"/>
        <v>3790975.9558764994</v>
      </c>
      <c r="H73" s="485">
        <f t="shared" si="45"/>
        <v>3790975.9558764994</v>
      </c>
      <c r="I73" s="486">
        <f t="shared" si="46"/>
        <v>1.3964832810115546E-2</v>
      </c>
      <c r="J73" s="197"/>
      <c r="K73" s="521">
        <f t="shared" si="47"/>
        <v>3012321.1558764996</v>
      </c>
      <c r="L73" s="521">
        <f t="shared" si="48"/>
        <v>778654.79999999993</v>
      </c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</row>
    <row r="74" spans="1:26" s="422" customFormat="1" ht="15.75" customHeight="1" x14ac:dyDescent="0.2">
      <c r="A74" s="509" t="s">
        <v>547</v>
      </c>
      <c r="B74" s="484" t="s">
        <v>533</v>
      </c>
      <c r="C74" s="541" t="s">
        <v>27</v>
      </c>
      <c r="D74" s="176">
        <f>+Computo!K246</f>
        <v>1</v>
      </c>
      <c r="E74" s="478">
        <f>+'Analisis de Precios'!H1001</f>
        <v>5071684.0987487063</v>
      </c>
      <c r="F74" s="485">
        <f>+'Analisis de Precios'!H1010</f>
        <v>317272.33649999998</v>
      </c>
      <c r="G74" s="478">
        <f t="shared" si="44"/>
        <v>5388956.4352487065</v>
      </c>
      <c r="H74" s="485">
        <f t="shared" si="45"/>
        <v>5388956.4352487065</v>
      </c>
      <c r="I74" s="486">
        <f t="shared" si="46"/>
        <v>1.9851319690537255E-2</v>
      </c>
      <c r="J74" s="197"/>
      <c r="K74" s="521">
        <f t="shared" si="47"/>
        <v>5071684.0987487063</v>
      </c>
      <c r="L74" s="521">
        <f t="shared" si="48"/>
        <v>317272.33649999998</v>
      </c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</row>
    <row r="75" spans="1:26" s="422" customFormat="1" ht="15.75" customHeight="1" x14ac:dyDescent="0.2">
      <c r="A75" s="509" t="s">
        <v>548</v>
      </c>
      <c r="B75" s="484" t="s">
        <v>92</v>
      </c>
      <c r="C75" s="541" t="s">
        <v>27</v>
      </c>
      <c r="D75" s="176">
        <f>+Computo!K251</f>
        <v>1</v>
      </c>
      <c r="E75" s="478">
        <f>+'Analisis de Precios'!H1024</f>
        <v>7005864.8875410147</v>
      </c>
      <c r="F75" s="485">
        <f>+'Analisis de Precios'!H1034</f>
        <v>190888.40399999998</v>
      </c>
      <c r="G75" s="478">
        <f t="shared" si="44"/>
        <v>7196753.2915410148</v>
      </c>
      <c r="H75" s="485">
        <f t="shared" si="45"/>
        <v>7196753.2915410148</v>
      </c>
      <c r="I75" s="486">
        <f t="shared" si="46"/>
        <v>2.6510707971183212E-2</v>
      </c>
      <c r="J75" s="197"/>
      <c r="K75" s="521">
        <f t="shared" si="47"/>
        <v>7005864.8875410147</v>
      </c>
      <c r="L75" s="521">
        <f t="shared" si="48"/>
        <v>190888.40399999998</v>
      </c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</row>
    <row r="76" spans="1:26" s="422" customFormat="1" ht="15.75" customHeight="1" x14ac:dyDescent="0.2">
      <c r="A76" s="487">
        <v>13</v>
      </c>
      <c r="B76" s="475"/>
      <c r="C76" s="542"/>
      <c r="D76" s="475"/>
      <c r="E76" s="476"/>
      <c r="F76" s="477"/>
      <c r="G76" s="478"/>
      <c r="H76" s="479">
        <f>SUM(H71:H75)</f>
        <v>18805072.988283265</v>
      </c>
      <c r="I76" s="480">
        <f>+H76/$H$114</f>
        <v>6.9272320194043169E-2</v>
      </c>
      <c r="J76" s="197"/>
      <c r="K76" s="521">
        <f t="shared" si="47"/>
        <v>0</v>
      </c>
      <c r="L76" s="521">
        <f t="shared" si="48"/>
        <v>0</v>
      </c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</row>
    <row r="77" spans="1:26" s="422" customFormat="1" ht="15.75" customHeight="1" x14ac:dyDescent="0.2">
      <c r="A77" s="447">
        <v>14</v>
      </c>
      <c r="B77" s="591" t="s">
        <v>93</v>
      </c>
      <c r="C77" s="587"/>
      <c r="D77" s="587"/>
      <c r="E77" s="587"/>
      <c r="F77" s="587"/>
      <c r="G77" s="567"/>
      <c r="H77" s="448">
        <f t="shared" ref="H77:I77" si="49">+H80</f>
        <v>1453431.3364396207</v>
      </c>
      <c r="I77" s="449">
        <f t="shared" si="49"/>
        <v>5.3540106428001111E-3</v>
      </c>
      <c r="J77" s="197"/>
      <c r="K77" s="521">
        <f t="shared" si="47"/>
        <v>0</v>
      </c>
      <c r="L77" s="521">
        <f t="shared" si="48"/>
        <v>0</v>
      </c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</row>
    <row r="78" spans="1:26" s="422" customFormat="1" ht="15.75" customHeight="1" x14ac:dyDescent="0.2">
      <c r="A78" s="509" t="s">
        <v>94</v>
      </c>
      <c r="B78" s="484" t="s">
        <v>534</v>
      </c>
      <c r="C78" s="541" t="s">
        <v>27</v>
      </c>
      <c r="D78" s="176">
        <f>+Computo!K257</f>
        <v>1</v>
      </c>
      <c r="E78" s="478">
        <f>+'Analisis de Precios'!H1048</f>
        <v>915296.84289131092</v>
      </c>
      <c r="F78" s="485">
        <f>+'Analisis de Precios'!H1066</f>
        <v>183272.9241</v>
      </c>
      <c r="G78" s="478">
        <f t="shared" ref="G78:G79" si="50">E78+F78</f>
        <v>1098569.766991311</v>
      </c>
      <c r="H78" s="485">
        <f t="shared" ref="H78:H79" si="51">D78*G78</f>
        <v>1098569.766991311</v>
      </c>
      <c r="I78" s="486">
        <f>+H78/$H$114</f>
        <v>4.046805705137802E-3</v>
      </c>
      <c r="J78" s="197"/>
      <c r="K78" s="521">
        <f t="shared" si="47"/>
        <v>915296.84289131092</v>
      </c>
      <c r="L78" s="521">
        <f t="shared" si="48"/>
        <v>183272.9241</v>
      </c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</row>
    <row r="79" spans="1:26" s="422" customFormat="1" ht="15.75" customHeight="1" x14ac:dyDescent="0.2">
      <c r="A79" s="509" t="s">
        <v>95</v>
      </c>
      <c r="B79" s="484" t="s">
        <v>96</v>
      </c>
      <c r="C79" s="541" t="s">
        <v>27</v>
      </c>
      <c r="D79" s="176">
        <f>+Computo!K262</f>
        <v>1</v>
      </c>
      <c r="E79" s="478">
        <f>+'Analisis de Precios'!H1080</f>
        <v>261074.95834830974</v>
      </c>
      <c r="F79" s="485">
        <f>+'Analisis de Precios'!H1088</f>
        <v>93786.611099999995</v>
      </c>
      <c r="G79" s="478">
        <f t="shared" si="50"/>
        <v>354861.56944830972</v>
      </c>
      <c r="H79" s="485">
        <f t="shared" si="51"/>
        <v>354861.56944830972</v>
      </c>
      <c r="I79" s="486">
        <f>+H79/$H$114</f>
        <v>1.3072049376623091E-3</v>
      </c>
      <c r="J79" s="197"/>
      <c r="K79" s="521">
        <f t="shared" si="47"/>
        <v>261074.95834830974</v>
      </c>
      <c r="L79" s="521">
        <f t="shared" si="48"/>
        <v>93786.611099999995</v>
      </c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</row>
    <row r="80" spans="1:26" s="422" customFormat="1" ht="15.75" customHeight="1" x14ac:dyDescent="0.2">
      <c r="A80" s="487">
        <v>14</v>
      </c>
      <c r="B80" s="475"/>
      <c r="C80" s="542"/>
      <c r="D80" s="475"/>
      <c r="E80" s="476"/>
      <c r="F80" s="477"/>
      <c r="G80" s="478"/>
      <c r="H80" s="479">
        <f>SUM(H78:H79)</f>
        <v>1453431.3364396207</v>
      </c>
      <c r="I80" s="480">
        <f>+H80/$H$114</f>
        <v>5.3540106428001111E-3</v>
      </c>
      <c r="J80" s="197"/>
      <c r="K80" s="521">
        <f t="shared" si="47"/>
        <v>0</v>
      </c>
      <c r="L80" s="521">
        <f t="shared" si="48"/>
        <v>0</v>
      </c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</row>
    <row r="81" spans="1:26" s="422" customFormat="1" ht="15.75" customHeight="1" x14ac:dyDescent="0.2">
      <c r="A81" s="450">
        <v>15</v>
      </c>
      <c r="B81" s="592" t="s">
        <v>97</v>
      </c>
      <c r="C81" s="587"/>
      <c r="D81" s="587"/>
      <c r="E81" s="587"/>
      <c r="F81" s="587"/>
      <c r="G81" s="567"/>
      <c r="H81" s="451">
        <f t="shared" ref="H81:I81" si="52">+H87</f>
        <v>10086356.713106489</v>
      </c>
      <c r="I81" s="452">
        <f t="shared" si="52"/>
        <v>3.7155151285878367E-2</v>
      </c>
      <c r="J81" s="197"/>
      <c r="K81" s="521">
        <f t="shared" si="47"/>
        <v>0</v>
      </c>
      <c r="L81" s="521">
        <f t="shared" si="48"/>
        <v>0</v>
      </c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</row>
    <row r="82" spans="1:26" s="422" customFormat="1" ht="15.75" customHeight="1" x14ac:dyDescent="0.2">
      <c r="A82" s="509" t="s">
        <v>98</v>
      </c>
      <c r="B82" s="484" t="s">
        <v>535</v>
      </c>
      <c r="C82" s="541" t="s">
        <v>27</v>
      </c>
      <c r="D82" s="176">
        <f>+Computo!K268</f>
        <v>1</v>
      </c>
      <c r="E82" s="478">
        <f>+'Analisis de Precios'!H1102</f>
        <v>949514.45571844082</v>
      </c>
      <c r="F82" s="485">
        <f>+'Analisis de Precios'!H1128</f>
        <v>622168.78080000007</v>
      </c>
      <c r="G82" s="478">
        <f t="shared" ref="G82:G86" si="53">E82+F82</f>
        <v>1571683.2365184408</v>
      </c>
      <c r="H82" s="485">
        <f t="shared" ref="H82:H86" si="54">D82*G82</f>
        <v>1571683.2365184408</v>
      </c>
      <c r="I82" s="486">
        <f t="shared" ref="I82:I86" si="55">+H82/$H$114</f>
        <v>5.7896156250789822E-3</v>
      </c>
      <c r="J82" s="197"/>
      <c r="K82" s="521">
        <f t="shared" si="47"/>
        <v>949514.45571844082</v>
      </c>
      <c r="L82" s="521">
        <f t="shared" si="48"/>
        <v>622168.78080000007</v>
      </c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</row>
    <row r="83" spans="1:26" s="422" customFormat="1" ht="15.75" customHeight="1" x14ac:dyDescent="0.2">
      <c r="A83" s="509" t="s">
        <v>99</v>
      </c>
      <c r="B83" s="484" t="s">
        <v>100</v>
      </c>
      <c r="C83" s="541" t="s">
        <v>27</v>
      </c>
      <c r="D83" s="176">
        <f>+Computo!K273</f>
        <v>1</v>
      </c>
      <c r="E83" s="478">
        <f>+'Analisis de Precios'!H1142</f>
        <v>3986878.7369370293</v>
      </c>
      <c r="F83" s="485">
        <f>+'Analisis de Precios'!H1148</f>
        <v>155730.96</v>
      </c>
      <c r="G83" s="478">
        <f t="shared" si="53"/>
        <v>4142609.6969370292</v>
      </c>
      <c r="H83" s="485">
        <f t="shared" si="54"/>
        <v>4142609.6969370292</v>
      </c>
      <c r="I83" s="486">
        <f t="shared" si="55"/>
        <v>1.5260147383845259E-2</v>
      </c>
      <c r="J83" s="197"/>
      <c r="K83" s="521">
        <f t="shared" si="47"/>
        <v>3986878.7369370293</v>
      </c>
      <c r="L83" s="521">
        <f t="shared" si="48"/>
        <v>155730.96</v>
      </c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</row>
    <row r="84" spans="1:26" s="422" customFormat="1" ht="15.75" customHeight="1" x14ac:dyDescent="0.2">
      <c r="A84" s="509" t="s">
        <v>549</v>
      </c>
      <c r="B84" s="484" t="s">
        <v>101</v>
      </c>
      <c r="C84" s="541" t="s">
        <v>27</v>
      </c>
      <c r="D84" s="176">
        <f>+Computo!K278</f>
        <v>1</v>
      </c>
      <c r="E84" s="478">
        <f>+'Analisis de Precios'!H1162</f>
        <v>3623934.2604197436</v>
      </c>
      <c r="F84" s="485">
        <f>+'Analisis de Precios'!H1167</f>
        <v>296820.85019999999</v>
      </c>
      <c r="G84" s="478">
        <f t="shared" si="53"/>
        <v>3920755.1106197434</v>
      </c>
      <c r="H84" s="485">
        <f t="shared" si="54"/>
        <v>3920755.1106197434</v>
      </c>
      <c r="I84" s="486">
        <f t="shared" si="55"/>
        <v>1.4442900785043782E-2</v>
      </c>
      <c r="J84" s="197"/>
      <c r="K84" s="521">
        <f t="shared" si="47"/>
        <v>3623934.2604197436</v>
      </c>
      <c r="L84" s="521">
        <f t="shared" si="48"/>
        <v>296820.85019999999</v>
      </c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</row>
    <row r="85" spans="1:26" s="422" customFormat="1" ht="15.75" customHeight="1" x14ac:dyDescent="0.2">
      <c r="A85" s="509" t="s">
        <v>550</v>
      </c>
      <c r="B85" s="484" t="s">
        <v>102</v>
      </c>
      <c r="C85" s="541" t="s">
        <v>27</v>
      </c>
      <c r="D85" s="176">
        <f>+Computo!K283</f>
        <v>1</v>
      </c>
      <c r="E85" s="478">
        <f>+'Analisis de Precios'!H1181</f>
        <v>325909.85283127555</v>
      </c>
      <c r="F85" s="485">
        <f>+'Analisis de Precios'!H1185</f>
        <v>67754.765400000004</v>
      </c>
      <c r="G85" s="478">
        <f t="shared" si="53"/>
        <v>393664.61823127558</v>
      </c>
      <c r="H85" s="485">
        <f t="shared" si="54"/>
        <v>393664.61823127558</v>
      </c>
      <c r="I85" s="486">
        <f t="shared" si="55"/>
        <v>1.4501438787381275E-3</v>
      </c>
      <c r="J85" s="197"/>
      <c r="K85" s="521">
        <f t="shared" si="47"/>
        <v>325909.85283127555</v>
      </c>
      <c r="L85" s="521">
        <f t="shared" si="48"/>
        <v>67754.765400000004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</row>
    <row r="86" spans="1:26" s="422" customFormat="1" ht="15.75" customHeight="1" x14ac:dyDescent="0.2">
      <c r="A86" s="509" t="s">
        <v>551</v>
      </c>
      <c r="B86" s="484" t="s">
        <v>103</v>
      </c>
      <c r="C86" s="541" t="s">
        <v>27</v>
      </c>
      <c r="D86" s="176">
        <f>+Computo!K288</f>
        <v>1</v>
      </c>
      <c r="E86" s="478"/>
      <c r="F86" s="485">
        <f>+'Analisis de Precios'!H1201</f>
        <v>57644.050799999997</v>
      </c>
      <c r="G86" s="478">
        <f t="shared" si="53"/>
        <v>57644.050799999997</v>
      </c>
      <c r="H86" s="485">
        <f t="shared" si="54"/>
        <v>57644.050799999997</v>
      </c>
      <c r="I86" s="486">
        <f t="shared" si="55"/>
        <v>2.1234361317221494E-4</v>
      </c>
      <c r="J86" s="197"/>
      <c r="K86" s="521">
        <f t="shared" si="47"/>
        <v>0</v>
      </c>
      <c r="L86" s="521">
        <f t="shared" si="48"/>
        <v>57644.050799999997</v>
      </c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</row>
    <row r="87" spans="1:26" s="422" customFormat="1" ht="15.75" customHeight="1" x14ac:dyDescent="0.2">
      <c r="A87" s="487">
        <v>15</v>
      </c>
      <c r="B87" s="475"/>
      <c r="C87" s="542"/>
      <c r="D87" s="475"/>
      <c r="E87" s="476"/>
      <c r="F87" s="477"/>
      <c r="G87" s="478"/>
      <c r="H87" s="479">
        <f>SUM(H82:H86)</f>
        <v>10086356.713106489</v>
      </c>
      <c r="I87" s="480">
        <f>+H87/$H$114</f>
        <v>3.7155151285878367E-2</v>
      </c>
      <c r="J87" s="197"/>
      <c r="K87" s="521">
        <f t="shared" si="47"/>
        <v>0</v>
      </c>
      <c r="L87" s="521">
        <f t="shared" si="48"/>
        <v>0</v>
      </c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</row>
    <row r="88" spans="1:26" s="422" customFormat="1" ht="15.75" customHeight="1" x14ac:dyDescent="0.2">
      <c r="A88" s="453">
        <v>16</v>
      </c>
      <c r="B88" s="593" t="s">
        <v>104</v>
      </c>
      <c r="C88" s="587"/>
      <c r="D88" s="587"/>
      <c r="E88" s="587"/>
      <c r="F88" s="587"/>
      <c r="G88" s="567"/>
      <c r="H88" s="454">
        <f t="shared" ref="H88:I88" si="56">+H91</f>
        <v>23065700.607508887</v>
      </c>
      <c r="I88" s="455">
        <f t="shared" si="56"/>
        <v>8.4967210655275294E-2</v>
      </c>
      <c r="J88" s="197"/>
      <c r="K88" s="521">
        <f t="shared" si="47"/>
        <v>0</v>
      </c>
      <c r="L88" s="521">
        <f t="shared" si="48"/>
        <v>0</v>
      </c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</row>
    <row r="89" spans="1:26" s="422" customFormat="1" ht="15.75" customHeight="1" x14ac:dyDescent="0.2">
      <c r="A89" s="509" t="s">
        <v>105</v>
      </c>
      <c r="B89" s="484" t="s">
        <v>524</v>
      </c>
      <c r="C89" s="541" t="s">
        <v>25</v>
      </c>
      <c r="D89" s="176">
        <f>+Computo!K294</f>
        <v>134.79000000000002</v>
      </c>
      <c r="E89" s="478">
        <f>+'Analisis de Precios'!H1216</f>
        <v>140391.06695153614</v>
      </c>
      <c r="F89" s="485">
        <f>+'Analisis de Precios'!H1229</f>
        <v>30151.637459999998</v>
      </c>
      <c r="G89" s="478">
        <f>E89+F89</f>
        <v>170542.70441153614</v>
      </c>
      <c r="H89" s="485">
        <f>D89*G89</f>
        <v>22987451.12763096</v>
      </c>
      <c r="I89" s="486">
        <f>+H89/$H$114</f>
        <v>8.4678962743209324E-2</v>
      </c>
      <c r="J89" s="197"/>
      <c r="K89" s="521">
        <f t="shared" si="47"/>
        <v>18923311.91439756</v>
      </c>
      <c r="L89" s="521">
        <f t="shared" si="48"/>
        <v>4064139.2132334001</v>
      </c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</row>
    <row r="90" spans="1:26" s="422" customFormat="1" ht="15.75" customHeight="1" x14ac:dyDescent="0.2">
      <c r="A90" s="509" t="s">
        <v>552</v>
      </c>
      <c r="B90" s="505" t="s">
        <v>392</v>
      </c>
      <c r="C90" s="544" t="s">
        <v>27</v>
      </c>
      <c r="D90" s="176">
        <f>+Computo!K299</f>
        <v>1</v>
      </c>
      <c r="E90" s="478">
        <f>+'Analisis de Precios'!H1217</f>
        <v>56974.507137925561</v>
      </c>
      <c r="F90" s="485">
        <f>+'Analisis de Precios'!H1230</f>
        <v>21274.972739999997</v>
      </c>
      <c r="G90" s="478">
        <f>E90+F90</f>
        <v>78249.479877925565</v>
      </c>
      <c r="H90" s="485">
        <f>D90*G90</f>
        <v>78249.479877925565</v>
      </c>
      <c r="I90" s="486">
        <f>+H90/$H$114</f>
        <v>2.8824791206597932E-4</v>
      </c>
      <c r="J90" s="197"/>
      <c r="K90" s="521">
        <f t="shared" si="47"/>
        <v>56974.507137925561</v>
      </c>
      <c r="L90" s="521">
        <f t="shared" si="48"/>
        <v>21274.972739999997</v>
      </c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</row>
    <row r="91" spans="1:26" s="422" customFormat="1" ht="15.75" customHeight="1" x14ac:dyDescent="0.2">
      <c r="A91" s="487">
        <v>16</v>
      </c>
      <c r="B91" s="475"/>
      <c r="C91" s="542"/>
      <c r="D91" s="475"/>
      <c r="E91" s="476"/>
      <c r="F91" s="477"/>
      <c r="G91" s="478"/>
      <c r="H91" s="479">
        <f>SUM(H89:H90)</f>
        <v>23065700.607508887</v>
      </c>
      <c r="I91" s="480">
        <f>+H91/$H$114</f>
        <v>8.4967210655275294E-2</v>
      </c>
      <c r="J91" s="197"/>
      <c r="K91" s="521">
        <f t="shared" si="47"/>
        <v>0</v>
      </c>
      <c r="L91" s="521">
        <f t="shared" si="48"/>
        <v>0</v>
      </c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</row>
    <row r="92" spans="1:26" s="422" customFormat="1" ht="15.75" customHeight="1" x14ac:dyDescent="0.2">
      <c r="A92" s="456">
        <v>17</v>
      </c>
      <c r="B92" s="597" t="s">
        <v>373</v>
      </c>
      <c r="C92" s="598"/>
      <c r="D92" s="598"/>
      <c r="E92" s="598"/>
      <c r="F92" s="598"/>
      <c r="G92" s="599"/>
      <c r="H92" s="457">
        <f t="shared" ref="H92:I92" si="57">+H94</f>
        <v>2895564.9653851688</v>
      </c>
      <c r="I92" s="458">
        <f t="shared" si="57"/>
        <v>1.0666403876751255E-2</v>
      </c>
      <c r="J92" s="197"/>
      <c r="K92" s="521">
        <f t="shared" si="47"/>
        <v>0</v>
      </c>
      <c r="L92" s="521">
        <f t="shared" si="48"/>
        <v>0</v>
      </c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</row>
    <row r="93" spans="1:26" s="422" customFormat="1" ht="15.75" customHeight="1" x14ac:dyDescent="0.2">
      <c r="A93" s="509" t="s">
        <v>107</v>
      </c>
      <c r="B93" s="505" t="s">
        <v>374</v>
      </c>
      <c r="C93" s="544" t="s">
        <v>27</v>
      </c>
      <c r="D93" s="176">
        <f>+Computo!K305</f>
        <v>1</v>
      </c>
      <c r="E93" s="478">
        <f>+'Analisis de Precios'!H1267</f>
        <v>2498097.0833851686</v>
      </c>
      <c r="F93" s="485">
        <f>+'Analisis de Precios'!H1273</f>
        <v>397467.88199999998</v>
      </c>
      <c r="G93" s="478">
        <f>E93+F93</f>
        <v>2895564.9653851688</v>
      </c>
      <c r="H93" s="485">
        <f>D93*G93</f>
        <v>2895564.9653851688</v>
      </c>
      <c r="I93" s="486">
        <f>+H93/$H$114</f>
        <v>1.0666403876751255E-2</v>
      </c>
      <c r="J93" s="197"/>
      <c r="K93" s="521">
        <f t="shared" si="47"/>
        <v>2498097.0833851686</v>
      </c>
      <c r="L93" s="521">
        <f t="shared" si="48"/>
        <v>397467.88199999998</v>
      </c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</row>
    <row r="94" spans="1:26" s="422" customFormat="1" ht="15.75" customHeight="1" x14ac:dyDescent="0.2">
      <c r="A94" s="487">
        <v>17</v>
      </c>
      <c r="B94" s="475"/>
      <c r="C94" s="542"/>
      <c r="D94" s="475"/>
      <c r="E94" s="476"/>
      <c r="F94" s="477"/>
      <c r="G94" s="478"/>
      <c r="H94" s="479">
        <f>SUM(H93)</f>
        <v>2895564.9653851688</v>
      </c>
      <c r="I94" s="480">
        <f>+H94/$H$114</f>
        <v>1.0666403876751255E-2</v>
      </c>
      <c r="J94" s="197"/>
      <c r="K94" s="521">
        <f t="shared" si="47"/>
        <v>0</v>
      </c>
      <c r="L94" s="521">
        <f t="shared" si="48"/>
        <v>0</v>
      </c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</row>
    <row r="95" spans="1:26" s="422" customFormat="1" ht="15.75" customHeight="1" x14ac:dyDescent="0.2">
      <c r="A95" s="459">
        <v>18</v>
      </c>
      <c r="B95" s="594" t="s">
        <v>406</v>
      </c>
      <c r="C95" s="595"/>
      <c r="D95" s="595"/>
      <c r="E95" s="595"/>
      <c r="F95" s="595"/>
      <c r="G95" s="596"/>
      <c r="H95" s="460">
        <f t="shared" ref="H95:I95" si="58">+H98</f>
        <v>2356764.6740320628</v>
      </c>
      <c r="I95" s="461">
        <f t="shared" si="58"/>
        <v>8.6816231568619326E-3</v>
      </c>
      <c r="J95" s="197"/>
      <c r="K95" s="521">
        <f t="shared" si="47"/>
        <v>0</v>
      </c>
      <c r="L95" s="521">
        <f t="shared" si="48"/>
        <v>0</v>
      </c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</row>
    <row r="96" spans="1:26" s="422" customFormat="1" ht="15.75" customHeight="1" x14ac:dyDescent="0.2">
      <c r="A96" s="509" t="s">
        <v>110</v>
      </c>
      <c r="B96" s="484" t="s">
        <v>396</v>
      </c>
      <c r="C96" s="541" t="s">
        <v>27</v>
      </c>
      <c r="D96" s="176">
        <f>+Computo!K310</f>
        <v>1</v>
      </c>
      <c r="E96" s="478">
        <f>+'Analisis de Precios'!H1287</f>
        <v>1568275.3581790819</v>
      </c>
      <c r="F96" s="485">
        <f>+'Analisis de Precios'!H1293</f>
        <v>101159.05632</v>
      </c>
      <c r="G96" s="478">
        <f>E96+F96</f>
        <v>1669434.4144990819</v>
      </c>
      <c r="H96" s="485">
        <f>D96*G96</f>
        <v>1669434.4144990819</v>
      </c>
      <c r="I96" s="486">
        <f>+H96/$H$114</f>
        <v>6.1497020179708851E-3</v>
      </c>
      <c r="J96" s="197"/>
      <c r="K96" s="521">
        <f t="shared" si="47"/>
        <v>1568275.3581790819</v>
      </c>
      <c r="L96" s="521">
        <f t="shared" si="48"/>
        <v>101159.05632</v>
      </c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</row>
    <row r="97" spans="1:26" s="422" customFormat="1" ht="15.75" customHeight="1" x14ac:dyDescent="0.2">
      <c r="A97" s="509" t="s">
        <v>553</v>
      </c>
      <c r="B97" s="484" t="s">
        <v>407</v>
      </c>
      <c r="C97" s="541" t="s">
        <v>27</v>
      </c>
      <c r="D97" s="176">
        <f>+Computo!E315</f>
        <v>1</v>
      </c>
      <c r="E97" s="499">
        <f>+'Analisis de Precios'!H1307</f>
        <v>586171.20321298088</v>
      </c>
      <c r="F97" s="500">
        <f>+'Analisis de Precios'!H1313</f>
        <v>101159.05632</v>
      </c>
      <c r="G97" s="478">
        <f>E97+F97</f>
        <v>687330.25953298085</v>
      </c>
      <c r="H97" s="485">
        <f>D97*G97</f>
        <v>687330.25953298085</v>
      </c>
      <c r="I97" s="486">
        <f>+H97/$H$114</f>
        <v>2.5319211388910474E-3</v>
      </c>
      <c r="J97" s="197"/>
      <c r="K97" s="521">
        <f t="shared" si="47"/>
        <v>586171.20321298088</v>
      </c>
      <c r="L97" s="521">
        <f t="shared" si="48"/>
        <v>101159.05632</v>
      </c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</row>
    <row r="98" spans="1:26" s="422" customFormat="1" ht="15.75" customHeight="1" x14ac:dyDescent="0.2">
      <c r="A98" s="487">
        <v>18</v>
      </c>
      <c r="B98" s="475"/>
      <c r="C98" s="542"/>
      <c r="D98" s="475"/>
      <c r="E98" s="476"/>
      <c r="F98" s="477"/>
      <c r="G98" s="478"/>
      <c r="H98" s="479">
        <f>SUM(H96:H97)</f>
        <v>2356764.6740320628</v>
      </c>
      <c r="I98" s="480">
        <f>+H98/$H$114</f>
        <v>8.6816231568619326E-3</v>
      </c>
      <c r="J98" s="197"/>
      <c r="K98" s="521">
        <f t="shared" si="47"/>
        <v>0</v>
      </c>
      <c r="L98" s="521">
        <f t="shared" si="48"/>
        <v>0</v>
      </c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</row>
    <row r="99" spans="1:26" s="422" customFormat="1" ht="15.75" customHeight="1" x14ac:dyDescent="0.2">
      <c r="A99" s="462">
        <v>19</v>
      </c>
      <c r="B99" s="603" t="s">
        <v>106</v>
      </c>
      <c r="C99" s="604"/>
      <c r="D99" s="604"/>
      <c r="E99" s="604"/>
      <c r="F99" s="604"/>
      <c r="G99" s="605"/>
      <c r="H99" s="463">
        <f t="shared" ref="H99:I99" si="59">+H101</f>
        <v>460664.79841040017</v>
      </c>
      <c r="I99" s="464">
        <f t="shared" si="59"/>
        <v>1.6969527019380533E-3</v>
      </c>
      <c r="J99" s="197"/>
      <c r="K99" s="521">
        <f t="shared" si="47"/>
        <v>0</v>
      </c>
      <c r="L99" s="521">
        <f t="shared" si="48"/>
        <v>0</v>
      </c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</row>
    <row r="100" spans="1:26" s="422" customFormat="1" ht="15.75" customHeight="1" x14ac:dyDescent="0.2">
      <c r="A100" s="509" t="s">
        <v>112</v>
      </c>
      <c r="B100" s="484" t="s">
        <v>108</v>
      </c>
      <c r="C100" s="541" t="s">
        <v>25</v>
      </c>
      <c r="D100" s="176">
        <f>+Computo!K321</f>
        <v>2.8</v>
      </c>
      <c r="E100" s="478">
        <f>+'Analisis de Precios'!H1327</f>
        <v>95718.372689428652</v>
      </c>
      <c r="F100" s="485">
        <f>+'Analisis de Precios'!H1330</f>
        <v>68804.7696</v>
      </c>
      <c r="G100" s="478">
        <f>E100+F100</f>
        <v>164523.14228942865</v>
      </c>
      <c r="H100" s="485">
        <f>D100*G100</f>
        <v>460664.79841040017</v>
      </c>
      <c r="I100" s="486">
        <f>+H100/$H$114</f>
        <v>1.6969527019380533E-3</v>
      </c>
      <c r="J100" s="197"/>
      <c r="K100" s="521">
        <f t="shared" si="47"/>
        <v>268011.44353040023</v>
      </c>
      <c r="L100" s="521">
        <f t="shared" si="48"/>
        <v>192653.35488</v>
      </c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</row>
    <row r="101" spans="1:26" s="422" customFormat="1" ht="15.75" customHeight="1" x14ac:dyDescent="0.2">
      <c r="A101" s="487">
        <v>19</v>
      </c>
      <c r="B101" s="475"/>
      <c r="C101" s="542"/>
      <c r="D101" s="475"/>
      <c r="E101" s="476"/>
      <c r="F101" s="477"/>
      <c r="G101" s="478"/>
      <c r="H101" s="479">
        <f>SUM(H100)</f>
        <v>460664.79841040017</v>
      </c>
      <c r="I101" s="480">
        <f>+H101/$H$114</f>
        <v>1.6969527019380533E-3</v>
      </c>
      <c r="J101" s="197"/>
      <c r="K101" s="521">
        <f t="shared" si="47"/>
        <v>0</v>
      </c>
      <c r="L101" s="521">
        <f t="shared" si="48"/>
        <v>0</v>
      </c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</row>
    <row r="102" spans="1:26" s="422" customFormat="1" ht="15.75" customHeight="1" x14ac:dyDescent="0.2">
      <c r="A102" s="465">
        <v>20</v>
      </c>
      <c r="B102" s="586" t="s">
        <v>109</v>
      </c>
      <c r="C102" s="587"/>
      <c r="D102" s="587"/>
      <c r="E102" s="587"/>
      <c r="F102" s="587"/>
      <c r="G102" s="567"/>
      <c r="H102" s="466">
        <f t="shared" ref="H102:I102" si="60">+H108</f>
        <v>10712514.328105306</v>
      </c>
      <c r="I102" s="467">
        <f t="shared" si="60"/>
        <v>3.9461730517193344E-2</v>
      </c>
      <c r="J102" s="197"/>
      <c r="K102" s="521">
        <f t="shared" si="47"/>
        <v>0</v>
      </c>
      <c r="L102" s="521">
        <f t="shared" si="48"/>
        <v>0</v>
      </c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</row>
    <row r="103" spans="1:26" s="422" customFormat="1" ht="15.75" customHeight="1" x14ac:dyDescent="0.2">
      <c r="A103" s="509" t="s">
        <v>375</v>
      </c>
      <c r="B103" s="484" t="s">
        <v>536</v>
      </c>
      <c r="C103" s="541" t="s">
        <v>25</v>
      </c>
      <c r="D103" s="176">
        <f>+Computo!K327</f>
        <v>415.91</v>
      </c>
      <c r="E103" s="478">
        <f>+'Analisis de Precios'!H1343</f>
        <v>5050.7467804718426</v>
      </c>
      <c r="F103" s="485">
        <f>+'Analisis de Precios'!H1349</f>
        <v>4602.3217800000002</v>
      </c>
      <c r="G103" s="478">
        <f t="shared" ref="G103:G107" si="61">E103+F103</f>
        <v>9653.0685604718419</v>
      </c>
      <c r="H103" s="485">
        <f t="shared" ref="H103:H107" si="62">D103*G103</f>
        <v>4014807.744985844</v>
      </c>
      <c r="I103" s="486">
        <f t="shared" ref="I103:I107" si="63">+H103/$H$114</f>
        <v>1.4789362838499315E-2</v>
      </c>
      <c r="J103" s="197"/>
      <c r="K103" s="521">
        <f t="shared" si="47"/>
        <v>2100656.0934660444</v>
      </c>
      <c r="L103" s="521">
        <f t="shared" si="48"/>
        <v>1914151.6515198003</v>
      </c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</row>
    <row r="104" spans="1:26" s="422" customFormat="1" ht="15.75" customHeight="1" x14ac:dyDescent="0.2">
      <c r="A104" s="509" t="s">
        <v>555</v>
      </c>
      <c r="B104" s="484" t="s">
        <v>537</v>
      </c>
      <c r="C104" s="541" t="s">
        <v>25</v>
      </c>
      <c r="D104" s="176">
        <f>+Computo!K332</f>
        <v>395.55</v>
      </c>
      <c r="E104" s="478">
        <f>+'Analisis de Precios'!H1363</f>
        <v>5050.7467804718426</v>
      </c>
      <c r="F104" s="485">
        <f>+'Analisis de Precios'!H1369</f>
        <v>4142.089602</v>
      </c>
      <c r="G104" s="478">
        <f t="shared" si="61"/>
        <v>9192.8363824718435</v>
      </c>
      <c r="H104" s="485">
        <f t="shared" si="62"/>
        <v>3636226.4310867377</v>
      </c>
      <c r="I104" s="486">
        <f t="shared" si="63"/>
        <v>1.3394781386343271E-2</v>
      </c>
      <c r="J104" s="197"/>
      <c r="K104" s="521">
        <f t="shared" si="47"/>
        <v>1997822.8890156373</v>
      </c>
      <c r="L104" s="521">
        <f t="shared" si="48"/>
        <v>1638403.5420711001</v>
      </c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</row>
    <row r="105" spans="1:26" s="422" customFormat="1" ht="15.75" customHeight="1" x14ac:dyDescent="0.2">
      <c r="A105" s="509" t="s">
        <v>556</v>
      </c>
      <c r="B105" s="484" t="s">
        <v>538</v>
      </c>
      <c r="C105" s="541" t="s">
        <v>25</v>
      </c>
      <c r="D105" s="176">
        <f>+Computo!K337</f>
        <v>221.95</v>
      </c>
      <c r="E105" s="478">
        <f>+'Analisis de Precios'!H1383</f>
        <v>7069.841197458506</v>
      </c>
      <c r="F105" s="485">
        <f>+'Analisis de Precios'!H1389</f>
        <v>5017.2504059999992</v>
      </c>
      <c r="G105" s="478">
        <f t="shared" si="61"/>
        <v>12087.091603458506</v>
      </c>
      <c r="H105" s="485">
        <f t="shared" si="62"/>
        <v>2682729.9813876152</v>
      </c>
      <c r="I105" s="486">
        <f t="shared" si="63"/>
        <v>9.8823828219455258E-3</v>
      </c>
      <c r="J105" s="197"/>
      <c r="K105" s="521">
        <f t="shared" si="47"/>
        <v>1569151.2537759154</v>
      </c>
      <c r="L105" s="521">
        <f t="shared" si="48"/>
        <v>1113578.7276116998</v>
      </c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</row>
    <row r="106" spans="1:26" s="422" customFormat="1" ht="15.75" customHeight="1" x14ac:dyDescent="0.2">
      <c r="A106" s="509" t="s">
        <v>557</v>
      </c>
      <c r="B106" s="484" t="s">
        <v>539</v>
      </c>
      <c r="C106" s="541" t="s">
        <v>25</v>
      </c>
      <c r="D106" s="176">
        <f>+Computo!K342</f>
        <v>8</v>
      </c>
      <c r="E106" s="478">
        <f>+'Analisis de Precios'!H1403</f>
        <v>8507.8239668226506</v>
      </c>
      <c r="F106" s="485">
        <f>+'Analisis de Precios'!H1409</f>
        <v>8234.2745099999993</v>
      </c>
      <c r="G106" s="478">
        <f t="shared" si="61"/>
        <v>16742.098476822648</v>
      </c>
      <c r="H106" s="485">
        <f t="shared" si="62"/>
        <v>133936.78781458118</v>
      </c>
      <c r="I106" s="486">
        <f t="shared" si="63"/>
        <v>4.9338346397454185E-4</v>
      </c>
      <c r="J106" s="197"/>
      <c r="K106" s="521">
        <f t="shared" si="47"/>
        <v>68062.591734581205</v>
      </c>
      <c r="L106" s="521">
        <f t="shared" si="48"/>
        <v>65874.196079999994</v>
      </c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</row>
    <row r="107" spans="1:26" s="422" customFormat="1" ht="15.75" customHeight="1" x14ac:dyDescent="0.2">
      <c r="A107" s="509" t="s">
        <v>558</v>
      </c>
      <c r="B107" s="484" t="s">
        <v>540</v>
      </c>
      <c r="C107" s="541" t="s">
        <v>25</v>
      </c>
      <c r="D107" s="176">
        <f>+Computo!K347</f>
        <v>17.43</v>
      </c>
      <c r="E107" s="478">
        <f>+'Analisis de Precios'!H1423</f>
        <v>5927.4520546831563</v>
      </c>
      <c r="F107" s="485">
        <f>+'Analisis de Precios'!H1428</f>
        <v>8118.0661799999998</v>
      </c>
      <c r="G107" s="478">
        <f t="shared" si="61"/>
        <v>14045.518234683157</v>
      </c>
      <c r="H107" s="485">
        <f t="shared" si="62"/>
        <v>244813.38283052744</v>
      </c>
      <c r="I107" s="486">
        <f t="shared" si="63"/>
        <v>9.018200064306877E-4</v>
      </c>
      <c r="J107" s="197"/>
      <c r="K107" s="521">
        <f t="shared" si="47"/>
        <v>103315.48931312741</v>
      </c>
      <c r="L107" s="521">
        <f t="shared" si="48"/>
        <v>141497.89351739999</v>
      </c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</row>
    <row r="108" spans="1:26" s="422" customFormat="1" ht="15.75" customHeight="1" x14ac:dyDescent="0.2">
      <c r="A108" s="487">
        <v>20</v>
      </c>
      <c r="B108" s="475"/>
      <c r="C108" s="542"/>
      <c r="D108" s="475"/>
      <c r="E108" s="476"/>
      <c r="F108" s="477"/>
      <c r="G108" s="478"/>
      <c r="H108" s="479">
        <f>SUM(H103:H107)</f>
        <v>10712514.328105306</v>
      </c>
      <c r="I108" s="480">
        <f>+H108/$H$114</f>
        <v>3.9461730517193344E-2</v>
      </c>
      <c r="J108" s="197"/>
      <c r="K108" s="521">
        <f t="shared" si="47"/>
        <v>0</v>
      </c>
      <c r="L108" s="521">
        <f t="shared" si="48"/>
        <v>0</v>
      </c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</row>
    <row r="109" spans="1:26" s="422" customFormat="1" ht="15.75" customHeight="1" x14ac:dyDescent="0.2">
      <c r="A109" s="468">
        <v>21</v>
      </c>
      <c r="B109" s="588" t="s">
        <v>111</v>
      </c>
      <c r="C109" s="587"/>
      <c r="D109" s="587"/>
      <c r="E109" s="587"/>
      <c r="F109" s="587"/>
      <c r="G109" s="567"/>
      <c r="H109" s="469">
        <f t="shared" ref="H109:I109" si="64">+H111</f>
        <v>209559.30632100475</v>
      </c>
      <c r="I109" s="470">
        <f t="shared" si="64"/>
        <v>7.7195442826278845E-4</v>
      </c>
      <c r="J109" s="197"/>
      <c r="K109" s="521">
        <f t="shared" si="47"/>
        <v>0</v>
      </c>
      <c r="L109" s="521">
        <f t="shared" si="48"/>
        <v>0</v>
      </c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</row>
    <row r="110" spans="1:26" s="422" customFormat="1" ht="15.75" customHeight="1" x14ac:dyDescent="0.2">
      <c r="A110" s="509" t="s">
        <v>554</v>
      </c>
      <c r="B110" s="484" t="s">
        <v>113</v>
      </c>
      <c r="C110" s="541" t="s">
        <v>27</v>
      </c>
      <c r="D110" s="176">
        <f>+Computo!K353</f>
        <v>1</v>
      </c>
      <c r="E110" s="478">
        <f>+'Analisis de Precios'!H1442</f>
        <v>71949.767121004741</v>
      </c>
      <c r="F110" s="485">
        <f>+'Analisis de Precios'!H1445</f>
        <v>137609.5392</v>
      </c>
      <c r="G110" s="478">
        <f>E110+F110</f>
        <v>209559.30632100475</v>
      </c>
      <c r="H110" s="485">
        <f>D110*G110</f>
        <v>209559.30632100475</v>
      </c>
      <c r="I110" s="486">
        <f t="shared" ref="I110" si="65">+H110/$H$114</f>
        <v>7.7195442826278845E-4</v>
      </c>
      <c r="J110" s="197"/>
      <c r="K110" s="521">
        <f t="shared" si="47"/>
        <v>71949.767121004741</v>
      </c>
      <c r="L110" s="521">
        <f t="shared" si="48"/>
        <v>137609.5392</v>
      </c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</row>
    <row r="111" spans="1:26" s="422" customFormat="1" ht="15.75" customHeight="1" x14ac:dyDescent="0.2">
      <c r="A111" s="487">
        <v>21</v>
      </c>
      <c r="B111" s="475"/>
      <c r="C111" s="542"/>
      <c r="D111" s="475"/>
      <c r="E111" s="476"/>
      <c r="F111" s="477"/>
      <c r="G111" s="478"/>
      <c r="H111" s="479">
        <f>SUM(H110)</f>
        <v>209559.30632100475</v>
      </c>
      <c r="I111" s="480">
        <f>+H111/$H$114</f>
        <v>7.7195442826278845E-4</v>
      </c>
      <c r="J111" s="197"/>
      <c r="K111" s="521">
        <f t="shared" si="47"/>
        <v>0</v>
      </c>
      <c r="L111" s="521">
        <f t="shared" si="48"/>
        <v>0</v>
      </c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</row>
    <row r="112" spans="1:26" s="422" customFormat="1" ht="15.75" hidden="1" customHeight="1" x14ac:dyDescent="0.2">
      <c r="A112" s="197"/>
      <c r="B112" s="197"/>
      <c r="C112" s="164"/>
      <c r="D112" s="197"/>
      <c r="E112" s="196"/>
      <c r="F112" s="196"/>
      <c r="G112" s="196"/>
      <c r="H112" s="196"/>
      <c r="I112" s="506" t="e">
        <f>+I111+I108+I98+I91+I87+I80+I76+I69+I57+I54+I51+I46+I39+I32+#REF!+I29+I22+I14+I10</f>
        <v>#REF!</v>
      </c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</row>
    <row r="113" spans="1:26" s="422" customFormat="1" ht="6" customHeight="1" x14ac:dyDescent="0.2">
      <c r="A113" s="197"/>
      <c r="B113" s="197"/>
      <c r="C113" s="164"/>
      <c r="D113" s="197"/>
      <c r="E113" s="196"/>
      <c r="F113" s="196"/>
      <c r="G113" s="196"/>
      <c r="H113" s="196"/>
      <c r="I113" s="50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</row>
    <row r="114" spans="1:26" s="422" customFormat="1" ht="15.75" customHeight="1" x14ac:dyDescent="0.2">
      <c r="A114" s="197"/>
      <c r="B114" s="197"/>
      <c r="C114" s="164"/>
      <c r="D114" s="197"/>
      <c r="E114" s="583" t="s">
        <v>5</v>
      </c>
      <c r="F114" s="567"/>
      <c r="G114" s="478"/>
      <c r="H114" s="584">
        <f>+H10+H14+H22+H29+H32+H39+H46+H51+H54+H57+H69+H76+H80+H87+H91+H94+H98+H101+H108+H111+H60</f>
        <v>271465903.48940474</v>
      </c>
      <c r="I114" s="567"/>
      <c r="J114" s="197"/>
      <c r="K114" s="521">
        <f>SUM(K6:K113)</f>
        <v>218260545.57247612</v>
      </c>
      <c r="L114" s="521">
        <f>SUM(L6:L113)</f>
        <v>53205357.916928686</v>
      </c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</row>
    <row r="115" spans="1:26" s="422" customFormat="1" ht="15.75" customHeight="1" x14ac:dyDescent="0.2">
      <c r="A115" s="197"/>
      <c r="B115" s="197"/>
      <c r="C115" s="164"/>
      <c r="D115" s="197"/>
      <c r="E115" s="581" t="s">
        <v>6</v>
      </c>
      <c r="F115" s="567"/>
      <c r="G115" s="508">
        <v>0.1</v>
      </c>
      <c r="H115" s="582">
        <f>+H114*G115</f>
        <v>27146590.348940477</v>
      </c>
      <c r="I115" s="567"/>
      <c r="J115" s="197"/>
      <c r="K115" s="521">
        <f>+K114*G115</f>
        <v>21826054.557247613</v>
      </c>
      <c r="L115" s="521">
        <f>+L114*G115</f>
        <v>5320535.7916928688</v>
      </c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</row>
    <row r="116" spans="1:26" s="422" customFormat="1" ht="15.75" customHeight="1" x14ac:dyDescent="0.2">
      <c r="A116" s="197"/>
      <c r="B116" s="197"/>
      <c r="C116" s="164"/>
      <c r="D116" s="197"/>
      <c r="E116" s="581" t="s">
        <v>7</v>
      </c>
      <c r="F116" s="567"/>
      <c r="G116" s="508">
        <v>0.1</v>
      </c>
      <c r="H116" s="582">
        <f>+H114*G116</f>
        <v>27146590.348940477</v>
      </c>
      <c r="I116" s="567"/>
      <c r="J116" s="197"/>
      <c r="K116" s="521">
        <f>+K114*G116</f>
        <v>21826054.557247613</v>
      </c>
      <c r="L116" s="521">
        <f>+L114*G116</f>
        <v>5320535.7916928688</v>
      </c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</row>
    <row r="117" spans="1:26" s="422" customFormat="1" ht="15.75" customHeight="1" x14ac:dyDescent="0.2">
      <c r="A117" s="197"/>
      <c r="B117" s="197"/>
      <c r="C117" s="164"/>
      <c r="D117" s="197"/>
      <c r="E117" s="583" t="s">
        <v>8</v>
      </c>
      <c r="F117" s="567"/>
      <c r="G117" s="478"/>
      <c r="H117" s="584">
        <f>+H114+H115+H116</f>
        <v>325759084.18728572</v>
      </c>
      <c r="I117" s="567"/>
      <c r="J117" s="197"/>
      <c r="K117" s="521">
        <f>SUM(K114:K116)</f>
        <v>261912654.68697134</v>
      </c>
      <c r="L117" s="521">
        <f>SUM(L114:L116)</f>
        <v>63846429.500314422</v>
      </c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</row>
    <row r="118" spans="1:26" s="422" customFormat="1" ht="15.75" customHeight="1" x14ac:dyDescent="0.2">
      <c r="A118" s="197"/>
      <c r="B118" s="197"/>
      <c r="C118" s="164"/>
      <c r="D118" s="197"/>
      <c r="E118" s="581" t="s">
        <v>11</v>
      </c>
      <c r="F118" s="567"/>
      <c r="G118" s="508">
        <v>0.105</v>
      </c>
      <c r="H118" s="582">
        <f>+H117*G118</f>
        <v>34204703.839665003</v>
      </c>
      <c r="I118" s="567"/>
      <c r="J118" s="197"/>
      <c r="K118" s="521">
        <f>+K117*G120</f>
        <v>17443556.698657747</v>
      </c>
      <c r="L118" s="521">
        <f>+L117*G120</f>
        <v>4252214.5954599036</v>
      </c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</row>
    <row r="119" spans="1:26" s="422" customFormat="1" ht="15.75" customHeight="1" x14ac:dyDescent="0.2">
      <c r="A119" s="197"/>
      <c r="B119" s="197"/>
      <c r="C119" s="164"/>
      <c r="D119" s="197"/>
      <c r="E119" s="583" t="s">
        <v>10</v>
      </c>
      <c r="F119" s="567"/>
      <c r="G119" s="478"/>
      <c r="H119" s="584">
        <f>+H117+H118</f>
        <v>359963788.02695072</v>
      </c>
      <c r="I119" s="567"/>
      <c r="J119" s="197"/>
      <c r="K119" s="521">
        <f>SUM(K117:K118)</f>
        <v>279356211.38562906</v>
      </c>
      <c r="L119" s="521">
        <f>SUM(L117:L118)</f>
        <v>68098644.095774323</v>
      </c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</row>
    <row r="120" spans="1:26" s="422" customFormat="1" ht="15.75" customHeight="1" x14ac:dyDescent="0.2">
      <c r="A120" s="197"/>
      <c r="B120" s="197"/>
      <c r="C120" s="164"/>
      <c r="D120" s="197"/>
      <c r="E120" s="581" t="s">
        <v>9</v>
      </c>
      <c r="F120" s="567"/>
      <c r="G120" s="508">
        <f>+H120*1/H119</f>
        <v>6.6600663948466574E-2</v>
      </c>
      <c r="H120" s="582">
        <v>23973827.280000001</v>
      </c>
      <c r="I120" s="567"/>
      <c r="J120" s="197"/>
      <c r="K120" s="521">
        <f>+K119*G118</f>
        <v>29332402.195491049</v>
      </c>
      <c r="L120" s="521">
        <f>+L119*G118</f>
        <v>7150357.6300563039</v>
      </c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</row>
    <row r="121" spans="1:26" s="422" customFormat="1" ht="15.75" customHeight="1" x14ac:dyDescent="0.2">
      <c r="A121" s="473"/>
      <c r="B121" s="473"/>
      <c r="C121" s="545"/>
      <c r="D121" s="473"/>
      <c r="E121" s="589" t="s">
        <v>12</v>
      </c>
      <c r="F121" s="567"/>
      <c r="G121" s="474"/>
      <c r="H121" s="585">
        <f>+H119+H120</f>
        <v>383937615.30695069</v>
      </c>
      <c r="I121" s="567"/>
      <c r="K121" s="521">
        <f>K119+K120</f>
        <v>308688613.58112013</v>
      </c>
      <c r="L121" s="521">
        <f>L119+L120</f>
        <v>75249001.725830629</v>
      </c>
      <c r="M121" s="522">
        <f>SUM(K121:L121)</f>
        <v>383937615.30695075</v>
      </c>
      <c r="N121" s="523"/>
    </row>
    <row r="122" spans="1:26" ht="15.75" customHeight="1" x14ac:dyDescent="0.25">
      <c r="E122" s="579"/>
      <c r="F122" s="580"/>
      <c r="G122" s="62"/>
      <c r="H122" s="61"/>
      <c r="I122" s="70"/>
    </row>
    <row r="123" spans="1:26" ht="15.75" customHeight="1" x14ac:dyDescent="0.25">
      <c r="E123" s="62"/>
      <c r="F123" s="62"/>
      <c r="G123" s="62"/>
      <c r="H123" s="62"/>
      <c r="I123" s="71"/>
    </row>
    <row r="124" spans="1:26" ht="15.75" customHeight="1" x14ac:dyDescent="0.2"/>
    <row r="125" spans="1:26" ht="15.75" customHeight="1" x14ac:dyDescent="0.25">
      <c r="E125" s="62"/>
      <c r="F125" s="62"/>
      <c r="G125" s="62"/>
      <c r="H125" s="62"/>
      <c r="I125" s="71"/>
    </row>
    <row r="126" spans="1:26" ht="15.75" customHeight="1" x14ac:dyDescent="0.25">
      <c r="E126" s="62"/>
      <c r="F126" s="62"/>
      <c r="G126" s="62"/>
      <c r="H126" s="62"/>
      <c r="I126" s="70"/>
    </row>
    <row r="127" spans="1:26" ht="15.75" customHeight="1" x14ac:dyDescent="0.25">
      <c r="E127" s="62"/>
      <c r="F127" s="62"/>
      <c r="G127" s="62"/>
      <c r="H127" s="62"/>
      <c r="I127" s="71"/>
    </row>
    <row r="128" spans="1:26" ht="15.75" customHeight="1" x14ac:dyDescent="0.25">
      <c r="E128" s="62"/>
      <c r="F128" s="62"/>
      <c r="G128" s="62"/>
      <c r="H128" s="62"/>
      <c r="I128" s="71"/>
    </row>
    <row r="129" spans="5:9" ht="15.75" customHeight="1" x14ac:dyDescent="0.25">
      <c r="E129" s="62"/>
      <c r="F129" s="62"/>
      <c r="G129" s="62"/>
      <c r="H129" s="62"/>
      <c r="I129" s="70"/>
    </row>
    <row r="130" spans="5:9" ht="15.75" customHeight="1" x14ac:dyDescent="0.25">
      <c r="E130" s="62"/>
      <c r="F130" s="62"/>
      <c r="G130" s="62"/>
      <c r="H130" s="62"/>
      <c r="I130" s="70"/>
    </row>
    <row r="131" spans="5:9" ht="15.75" customHeight="1" x14ac:dyDescent="0.25">
      <c r="E131" s="62"/>
      <c r="F131" s="62"/>
      <c r="G131" s="62"/>
      <c r="H131" s="62"/>
      <c r="I131" s="70"/>
    </row>
    <row r="132" spans="5:9" ht="15.75" customHeight="1" x14ac:dyDescent="0.25">
      <c r="E132" s="62"/>
      <c r="F132" s="62"/>
      <c r="G132" s="62"/>
      <c r="H132" s="62"/>
      <c r="I132" s="70"/>
    </row>
    <row r="133" spans="5:9" ht="15.75" customHeight="1" x14ac:dyDescent="0.25">
      <c r="E133" s="62"/>
      <c r="F133" s="62"/>
      <c r="G133" s="62"/>
      <c r="H133" s="62"/>
      <c r="I133" s="70"/>
    </row>
    <row r="134" spans="5:9" ht="15.75" customHeight="1" x14ac:dyDescent="0.25">
      <c r="E134" s="62"/>
      <c r="F134" s="62"/>
      <c r="G134" s="62"/>
      <c r="H134" s="62"/>
      <c r="I134" s="70"/>
    </row>
    <row r="135" spans="5:9" ht="15.75" customHeight="1" x14ac:dyDescent="0.25">
      <c r="E135" s="62"/>
      <c r="F135" s="62"/>
      <c r="G135" s="62"/>
      <c r="H135" s="62"/>
      <c r="I135" s="70"/>
    </row>
    <row r="136" spans="5:9" ht="15.75" customHeight="1" x14ac:dyDescent="0.25">
      <c r="E136" s="62"/>
      <c r="F136" s="62"/>
      <c r="G136" s="62"/>
      <c r="H136" s="62"/>
      <c r="I136" s="70"/>
    </row>
    <row r="137" spans="5:9" ht="15.75" customHeight="1" x14ac:dyDescent="0.25">
      <c r="E137" s="62"/>
      <c r="F137" s="62"/>
      <c r="G137" s="62"/>
      <c r="H137" s="62"/>
      <c r="I137" s="70"/>
    </row>
    <row r="138" spans="5:9" ht="15.75" customHeight="1" x14ac:dyDescent="0.25">
      <c r="E138" s="62"/>
      <c r="F138" s="62"/>
      <c r="G138" s="62"/>
      <c r="H138" s="62"/>
      <c r="I138" s="70"/>
    </row>
    <row r="139" spans="5:9" ht="15.75" customHeight="1" x14ac:dyDescent="0.25">
      <c r="E139" s="62"/>
      <c r="F139" s="62"/>
      <c r="G139" s="62"/>
      <c r="H139" s="62"/>
      <c r="I139" s="70"/>
    </row>
    <row r="140" spans="5:9" ht="15.75" customHeight="1" x14ac:dyDescent="0.25">
      <c r="E140" s="62"/>
      <c r="F140" s="62"/>
      <c r="G140" s="62"/>
      <c r="H140" s="62"/>
      <c r="I140" s="70"/>
    </row>
    <row r="141" spans="5:9" ht="15.75" customHeight="1" x14ac:dyDescent="0.25">
      <c r="E141" s="62"/>
      <c r="F141" s="62"/>
      <c r="G141" s="62"/>
      <c r="H141" s="62"/>
      <c r="I141" s="70"/>
    </row>
    <row r="142" spans="5:9" ht="15.75" customHeight="1" x14ac:dyDescent="0.25">
      <c r="E142" s="62"/>
      <c r="F142" s="62"/>
      <c r="G142" s="62"/>
      <c r="H142" s="62"/>
      <c r="I142" s="70"/>
    </row>
    <row r="143" spans="5:9" ht="15.75" customHeight="1" x14ac:dyDescent="0.25">
      <c r="E143" s="62"/>
      <c r="F143" s="62"/>
      <c r="G143" s="62"/>
      <c r="H143" s="62"/>
      <c r="I143" s="70"/>
    </row>
    <row r="144" spans="5:9" ht="15.75" customHeight="1" x14ac:dyDescent="0.25">
      <c r="E144" s="62"/>
      <c r="F144" s="62"/>
      <c r="G144" s="62"/>
      <c r="H144" s="62"/>
      <c r="I144" s="70"/>
    </row>
    <row r="145" spans="5:9" ht="15.75" customHeight="1" x14ac:dyDescent="0.25">
      <c r="E145" s="62"/>
      <c r="F145" s="62"/>
      <c r="G145" s="62"/>
      <c r="H145" s="62"/>
      <c r="I145" s="70"/>
    </row>
    <row r="146" spans="5:9" ht="15.75" customHeight="1" x14ac:dyDescent="0.25">
      <c r="E146" s="62"/>
      <c r="F146" s="62"/>
      <c r="G146" s="62"/>
      <c r="H146" s="62"/>
      <c r="I146" s="70"/>
    </row>
    <row r="147" spans="5:9" ht="15.75" customHeight="1" x14ac:dyDescent="0.25">
      <c r="E147" s="62"/>
      <c r="F147" s="62"/>
      <c r="G147" s="62"/>
      <c r="H147" s="62"/>
      <c r="I147" s="70"/>
    </row>
    <row r="148" spans="5:9" ht="15.75" customHeight="1" x14ac:dyDescent="0.25">
      <c r="E148" s="62"/>
      <c r="F148" s="62"/>
      <c r="G148" s="62"/>
      <c r="H148" s="62"/>
      <c r="I148" s="70"/>
    </row>
    <row r="149" spans="5:9" ht="15.75" customHeight="1" x14ac:dyDescent="0.25">
      <c r="E149" s="62"/>
      <c r="F149" s="62"/>
      <c r="G149" s="62"/>
      <c r="H149" s="62"/>
      <c r="I149" s="70"/>
    </row>
    <row r="150" spans="5:9" ht="15.75" customHeight="1" x14ac:dyDescent="0.25">
      <c r="E150" s="62"/>
      <c r="F150" s="62"/>
      <c r="G150" s="62"/>
      <c r="H150" s="62"/>
      <c r="I150" s="70"/>
    </row>
    <row r="151" spans="5:9" ht="15.75" customHeight="1" x14ac:dyDescent="0.25">
      <c r="E151" s="62"/>
      <c r="F151" s="62"/>
      <c r="G151" s="62"/>
      <c r="H151" s="62"/>
      <c r="I151" s="70"/>
    </row>
    <row r="152" spans="5:9" ht="15.75" customHeight="1" x14ac:dyDescent="0.25">
      <c r="E152" s="62"/>
      <c r="F152" s="62"/>
      <c r="G152" s="62"/>
      <c r="H152" s="62"/>
      <c r="I152" s="70"/>
    </row>
    <row r="153" spans="5:9" ht="15.75" customHeight="1" x14ac:dyDescent="0.25">
      <c r="E153" s="62"/>
      <c r="F153" s="62"/>
      <c r="G153" s="62"/>
      <c r="H153" s="62"/>
      <c r="I153" s="70"/>
    </row>
    <row r="154" spans="5:9" ht="15.75" customHeight="1" x14ac:dyDescent="0.25">
      <c r="E154" s="62"/>
      <c r="F154" s="62"/>
      <c r="G154" s="62"/>
      <c r="H154" s="62"/>
      <c r="I154" s="70"/>
    </row>
    <row r="155" spans="5:9" ht="15.75" customHeight="1" x14ac:dyDescent="0.25">
      <c r="E155" s="62"/>
      <c r="F155" s="62"/>
      <c r="G155" s="62"/>
      <c r="H155" s="62"/>
      <c r="I155" s="70"/>
    </row>
    <row r="156" spans="5:9" ht="15.75" customHeight="1" x14ac:dyDescent="0.25">
      <c r="E156" s="62"/>
      <c r="F156" s="62"/>
      <c r="G156" s="62"/>
      <c r="H156" s="62"/>
      <c r="I156" s="70"/>
    </row>
    <row r="157" spans="5:9" ht="15.75" customHeight="1" x14ac:dyDescent="0.25">
      <c r="E157" s="62"/>
      <c r="F157" s="62"/>
      <c r="G157" s="62"/>
      <c r="H157" s="62"/>
      <c r="I157" s="70"/>
    </row>
    <row r="158" spans="5:9" ht="15.75" customHeight="1" x14ac:dyDescent="0.25">
      <c r="E158" s="62"/>
      <c r="F158" s="62"/>
      <c r="G158" s="62"/>
      <c r="H158" s="62"/>
      <c r="I158" s="70"/>
    </row>
    <row r="159" spans="5:9" ht="15.75" customHeight="1" x14ac:dyDescent="0.25">
      <c r="E159" s="62"/>
      <c r="F159" s="62"/>
      <c r="G159" s="62"/>
      <c r="H159" s="62"/>
      <c r="I159" s="70"/>
    </row>
    <row r="160" spans="5:9" ht="15.75" customHeight="1" x14ac:dyDescent="0.25">
      <c r="E160" s="62"/>
      <c r="F160" s="62"/>
      <c r="G160" s="62"/>
      <c r="H160" s="62"/>
      <c r="I160" s="70"/>
    </row>
    <row r="161" spans="5:9" ht="15.75" customHeight="1" x14ac:dyDescent="0.25">
      <c r="E161" s="62"/>
      <c r="F161" s="62"/>
      <c r="G161" s="62"/>
      <c r="H161" s="62"/>
      <c r="I161" s="70"/>
    </row>
    <row r="162" spans="5:9" ht="15.75" customHeight="1" x14ac:dyDescent="0.25">
      <c r="E162" s="62"/>
      <c r="F162" s="62"/>
      <c r="G162" s="62"/>
      <c r="H162" s="62"/>
      <c r="I162" s="70"/>
    </row>
    <row r="163" spans="5:9" ht="15.75" customHeight="1" x14ac:dyDescent="0.25">
      <c r="E163" s="62"/>
      <c r="F163" s="62"/>
      <c r="G163" s="62"/>
      <c r="H163" s="62"/>
      <c r="I163" s="70"/>
    </row>
    <row r="164" spans="5:9" ht="15.75" customHeight="1" x14ac:dyDescent="0.25">
      <c r="E164" s="62"/>
      <c r="F164" s="62"/>
      <c r="G164" s="62"/>
      <c r="H164" s="62"/>
      <c r="I164" s="70"/>
    </row>
    <row r="165" spans="5:9" ht="15.75" customHeight="1" x14ac:dyDescent="0.25">
      <c r="E165" s="62"/>
      <c r="F165" s="62"/>
      <c r="G165" s="62"/>
      <c r="H165" s="62"/>
      <c r="I165" s="70"/>
    </row>
    <row r="166" spans="5:9" ht="15.75" customHeight="1" x14ac:dyDescent="0.25">
      <c r="E166" s="62"/>
      <c r="F166" s="62"/>
      <c r="G166" s="62"/>
      <c r="H166" s="62"/>
      <c r="I166" s="70"/>
    </row>
    <row r="167" spans="5:9" ht="15.75" customHeight="1" x14ac:dyDescent="0.25">
      <c r="E167" s="62"/>
      <c r="F167" s="62"/>
      <c r="G167" s="62"/>
      <c r="H167" s="62"/>
      <c r="I167" s="70"/>
    </row>
    <row r="168" spans="5:9" ht="15.75" customHeight="1" x14ac:dyDescent="0.25">
      <c r="E168" s="62"/>
      <c r="F168" s="62"/>
      <c r="G168" s="62"/>
      <c r="H168" s="62"/>
      <c r="I168" s="70"/>
    </row>
    <row r="169" spans="5:9" ht="15.75" customHeight="1" x14ac:dyDescent="0.25">
      <c r="E169" s="62"/>
      <c r="F169" s="62"/>
      <c r="G169" s="62"/>
      <c r="H169" s="62"/>
      <c r="I169" s="70"/>
    </row>
    <row r="170" spans="5:9" ht="15.75" customHeight="1" x14ac:dyDescent="0.25">
      <c r="E170" s="62"/>
      <c r="F170" s="62"/>
      <c r="G170" s="62"/>
      <c r="H170" s="62"/>
      <c r="I170" s="70"/>
    </row>
    <row r="171" spans="5:9" ht="15.75" customHeight="1" x14ac:dyDescent="0.25">
      <c r="E171" s="62"/>
      <c r="F171" s="62"/>
      <c r="G171" s="62"/>
      <c r="H171" s="62"/>
      <c r="I171" s="70"/>
    </row>
    <row r="172" spans="5:9" ht="15.75" customHeight="1" x14ac:dyDescent="0.25">
      <c r="E172" s="62"/>
      <c r="F172" s="62"/>
      <c r="G172" s="62"/>
      <c r="H172" s="62"/>
      <c r="I172" s="70"/>
    </row>
    <row r="173" spans="5:9" ht="15.75" customHeight="1" x14ac:dyDescent="0.25">
      <c r="E173" s="62"/>
      <c r="F173" s="62"/>
      <c r="G173" s="62"/>
      <c r="H173" s="62"/>
      <c r="I173" s="70"/>
    </row>
    <row r="174" spans="5:9" ht="15.75" customHeight="1" x14ac:dyDescent="0.25">
      <c r="E174" s="62"/>
      <c r="F174" s="62"/>
      <c r="G174" s="62"/>
      <c r="H174" s="62"/>
      <c r="I174" s="70"/>
    </row>
    <row r="175" spans="5:9" ht="15.75" customHeight="1" x14ac:dyDescent="0.25">
      <c r="E175" s="62"/>
      <c r="F175" s="62"/>
      <c r="G175" s="62"/>
      <c r="H175" s="62"/>
      <c r="I175" s="70"/>
    </row>
    <row r="176" spans="5:9" ht="15.75" customHeight="1" x14ac:dyDescent="0.25">
      <c r="E176" s="62"/>
      <c r="F176" s="62"/>
      <c r="G176" s="62"/>
      <c r="H176" s="62"/>
      <c r="I176" s="70"/>
    </row>
    <row r="177" spans="5:9" ht="15.75" customHeight="1" x14ac:dyDescent="0.25">
      <c r="E177" s="62"/>
      <c r="F177" s="62"/>
      <c r="G177" s="62"/>
      <c r="H177" s="62"/>
      <c r="I177" s="70"/>
    </row>
    <row r="178" spans="5:9" ht="15.75" customHeight="1" x14ac:dyDescent="0.25">
      <c r="E178" s="62"/>
      <c r="F178" s="62"/>
      <c r="G178" s="62"/>
      <c r="H178" s="62"/>
      <c r="I178" s="70"/>
    </row>
    <row r="179" spans="5:9" ht="15.75" customHeight="1" x14ac:dyDescent="0.25">
      <c r="E179" s="62"/>
      <c r="F179" s="62"/>
      <c r="G179" s="62"/>
      <c r="H179" s="62"/>
      <c r="I179" s="70"/>
    </row>
    <row r="180" spans="5:9" ht="15.75" customHeight="1" x14ac:dyDescent="0.25">
      <c r="E180" s="62"/>
      <c r="F180" s="62"/>
      <c r="G180" s="62"/>
      <c r="H180" s="62"/>
      <c r="I180" s="70"/>
    </row>
    <row r="181" spans="5:9" ht="15.75" customHeight="1" x14ac:dyDescent="0.25">
      <c r="E181" s="62"/>
      <c r="F181" s="62"/>
      <c r="G181" s="62"/>
      <c r="H181" s="62"/>
      <c r="I181" s="70"/>
    </row>
    <row r="182" spans="5:9" ht="15.75" customHeight="1" x14ac:dyDescent="0.25">
      <c r="E182" s="62"/>
      <c r="F182" s="62"/>
      <c r="G182" s="62"/>
      <c r="H182" s="62"/>
      <c r="I182" s="70"/>
    </row>
    <row r="183" spans="5:9" ht="15.75" customHeight="1" x14ac:dyDescent="0.25">
      <c r="E183" s="62"/>
      <c r="F183" s="62"/>
      <c r="G183" s="62"/>
      <c r="H183" s="62"/>
      <c r="I183" s="70"/>
    </row>
    <row r="184" spans="5:9" ht="15.75" customHeight="1" x14ac:dyDescent="0.25">
      <c r="E184" s="62"/>
      <c r="F184" s="62"/>
      <c r="G184" s="62"/>
      <c r="H184" s="62"/>
      <c r="I184" s="70"/>
    </row>
    <row r="185" spans="5:9" ht="15.75" customHeight="1" x14ac:dyDescent="0.25">
      <c r="E185" s="62"/>
      <c r="F185" s="62"/>
      <c r="G185" s="62"/>
      <c r="H185" s="62"/>
      <c r="I185" s="70"/>
    </row>
    <row r="186" spans="5:9" ht="15.75" customHeight="1" x14ac:dyDescent="0.25">
      <c r="E186" s="62"/>
      <c r="F186" s="62"/>
      <c r="G186" s="62"/>
      <c r="H186" s="62"/>
      <c r="I186" s="70"/>
    </row>
    <row r="187" spans="5:9" ht="15.75" customHeight="1" x14ac:dyDescent="0.25">
      <c r="E187" s="62"/>
      <c r="F187" s="62"/>
      <c r="G187" s="62"/>
      <c r="H187" s="62"/>
      <c r="I187" s="70"/>
    </row>
    <row r="188" spans="5:9" ht="15.75" customHeight="1" x14ac:dyDescent="0.25">
      <c r="E188" s="62"/>
      <c r="F188" s="62"/>
      <c r="G188" s="62"/>
      <c r="H188" s="62"/>
      <c r="I188" s="70"/>
    </row>
    <row r="189" spans="5:9" ht="15.75" customHeight="1" x14ac:dyDescent="0.25">
      <c r="E189" s="62"/>
      <c r="F189" s="62"/>
      <c r="G189" s="62"/>
      <c r="H189" s="62"/>
      <c r="I189" s="70"/>
    </row>
    <row r="190" spans="5:9" ht="15.75" customHeight="1" x14ac:dyDescent="0.25">
      <c r="E190" s="62"/>
      <c r="F190" s="62"/>
      <c r="G190" s="62"/>
      <c r="H190" s="62"/>
      <c r="I190" s="70"/>
    </row>
    <row r="191" spans="5:9" ht="15.75" customHeight="1" x14ac:dyDescent="0.25">
      <c r="E191" s="62"/>
      <c r="F191" s="62"/>
      <c r="G191" s="62"/>
      <c r="H191" s="62"/>
      <c r="I191" s="70"/>
    </row>
    <row r="192" spans="5:9" ht="15.75" customHeight="1" x14ac:dyDescent="0.25">
      <c r="E192" s="62"/>
      <c r="F192" s="62"/>
      <c r="G192" s="62"/>
      <c r="H192" s="62"/>
      <c r="I192" s="70"/>
    </row>
    <row r="193" spans="5:9" ht="15.75" customHeight="1" x14ac:dyDescent="0.25">
      <c r="E193" s="62"/>
      <c r="F193" s="62"/>
      <c r="G193" s="62"/>
      <c r="H193" s="62"/>
      <c r="I193" s="70"/>
    </row>
    <row r="194" spans="5:9" ht="15.75" customHeight="1" x14ac:dyDescent="0.25">
      <c r="E194" s="62"/>
      <c r="F194" s="62"/>
      <c r="G194" s="62"/>
      <c r="H194" s="62"/>
      <c r="I194" s="70"/>
    </row>
    <row r="195" spans="5:9" ht="15.75" customHeight="1" x14ac:dyDescent="0.25">
      <c r="E195" s="62"/>
      <c r="F195" s="62"/>
      <c r="G195" s="62"/>
      <c r="H195" s="62"/>
      <c r="I195" s="70"/>
    </row>
    <row r="196" spans="5:9" ht="15.75" customHeight="1" x14ac:dyDescent="0.25">
      <c r="E196" s="62"/>
      <c r="F196" s="62"/>
      <c r="G196" s="62"/>
      <c r="H196" s="62"/>
      <c r="I196" s="70"/>
    </row>
    <row r="197" spans="5:9" ht="15.75" customHeight="1" x14ac:dyDescent="0.25">
      <c r="E197" s="62"/>
      <c r="F197" s="62"/>
      <c r="G197" s="62"/>
      <c r="H197" s="62"/>
      <c r="I197" s="70"/>
    </row>
    <row r="198" spans="5:9" ht="15.75" customHeight="1" x14ac:dyDescent="0.25">
      <c r="E198" s="62"/>
      <c r="F198" s="62"/>
      <c r="G198" s="62"/>
      <c r="H198" s="62"/>
      <c r="I198" s="70"/>
    </row>
    <row r="199" spans="5:9" ht="15.75" customHeight="1" x14ac:dyDescent="0.25">
      <c r="E199" s="62"/>
      <c r="F199" s="62"/>
      <c r="G199" s="62"/>
      <c r="H199" s="62"/>
      <c r="I199" s="70"/>
    </row>
    <row r="200" spans="5:9" ht="15.75" customHeight="1" x14ac:dyDescent="0.25">
      <c r="E200" s="62"/>
      <c r="F200" s="62"/>
      <c r="G200" s="62"/>
      <c r="H200" s="62"/>
      <c r="I200" s="70"/>
    </row>
    <row r="201" spans="5:9" ht="15.75" customHeight="1" x14ac:dyDescent="0.25">
      <c r="E201" s="62"/>
      <c r="F201" s="62"/>
      <c r="G201" s="62"/>
      <c r="H201" s="62"/>
      <c r="I201" s="70"/>
    </row>
    <row r="202" spans="5:9" ht="15.75" customHeight="1" x14ac:dyDescent="0.25">
      <c r="E202" s="62"/>
      <c r="F202" s="62"/>
      <c r="G202" s="62"/>
      <c r="H202" s="62"/>
      <c r="I202" s="70"/>
    </row>
    <row r="203" spans="5:9" ht="15.75" customHeight="1" x14ac:dyDescent="0.25">
      <c r="E203" s="62"/>
      <c r="F203" s="62"/>
      <c r="G203" s="62"/>
      <c r="H203" s="62"/>
      <c r="I203" s="70"/>
    </row>
    <row r="204" spans="5:9" ht="15.75" customHeight="1" x14ac:dyDescent="0.25">
      <c r="E204" s="62"/>
      <c r="F204" s="62"/>
      <c r="G204" s="62"/>
      <c r="H204" s="62"/>
      <c r="I204" s="70"/>
    </row>
    <row r="205" spans="5:9" ht="15.75" customHeight="1" x14ac:dyDescent="0.25">
      <c r="E205" s="62"/>
      <c r="F205" s="62"/>
      <c r="G205" s="62"/>
      <c r="H205" s="62"/>
      <c r="I205" s="70"/>
    </row>
    <row r="206" spans="5:9" ht="15.75" customHeight="1" x14ac:dyDescent="0.25">
      <c r="E206" s="62"/>
      <c r="F206" s="62"/>
      <c r="G206" s="62"/>
      <c r="H206" s="62"/>
      <c r="I206" s="70"/>
    </row>
    <row r="207" spans="5:9" ht="15.75" customHeight="1" x14ac:dyDescent="0.25">
      <c r="E207" s="62"/>
      <c r="F207" s="62"/>
      <c r="G207" s="62"/>
      <c r="H207" s="62"/>
      <c r="I207" s="70"/>
    </row>
    <row r="208" spans="5:9" ht="15.75" customHeight="1" x14ac:dyDescent="0.25">
      <c r="E208" s="62"/>
      <c r="F208" s="62"/>
      <c r="G208" s="62"/>
      <c r="H208" s="62"/>
      <c r="I208" s="70"/>
    </row>
    <row r="209" spans="5:9" ht="15.75" customHeight="1" x14ac:dyDescent="0.25">
      <c r="E209" s="62"/>
      <c r="F209" s="62"/>
      <c r="G209" s="62"/>
      <c r="H209" s="62"/>
      <c r="I209" s="70"/>
    </row>
    <row r="210" spans="5:9" ht="15.75" customHeight="1" x14ac:dyDescent="0.25">
      <c r="E210" s="62"/>
      <c r="F210" s="62"/>
      <c r="G210" s="62"/>
      <c r="H210" s="62"/>
      <c r="I210" s="70"/>
    </row>
    <row r="211" spans="5:9" ht="15.75" customHeight="1" x14ac:dyDescent="0.25">
      <c r="E211" s="62"/>
      <c r="F211" s="62"/>
      <c r="G211" s="62"/>
      <c r="H211" s="62"/>
      <c r="I211" s="70"/>
    </row>
    <row r="212" spans="5:9" ht="15.75" customHeight="1" x14ac:dyDescent="0.25">
      <c r="E212" s="62"/>
      <c r="F212" s="62"/>
      <c r="G212" s="62"/>
      <c r="H212" s="62"/>
      <c r="I212" s="70"/>
    </row>
    <row r="213" spans="5:9" ht="15.75" customHeight="1" x14ac:dyDescent="0.25">
      <c r="E213" s="62"/>
      <c r="F213" s="62"/>
      <c r="G213" s="62"/>
      <c r="H213" s="62"/>
      <c r="I213" s="70"/>
    </row>
    <row r="214" spans="5:9" ht="15.75" customHeight="1" x14ac:dyDescent="0.25">
      <c r="E214" s="62"/>
      <c r="F214" s="62"/>
      <c r="G214" s="62"/>
      <c r="H214" s="62"/>
      <c r="I214" s="70"/>
    </row>
    <row r="215" spans="5:9" ht="15.75" customHeight="1" x14ac:dyDescent="0.25">
      <c r="E215" s="62"/>
      <c r="F215" s="62"/>
      <c r="G215" s="62"/>
      <c r="H215" s="62"/>
      <c r="I215" s="70"/>
    </row>
    <row r="216" spans="5:9" ht="15.75" customHeight="1" x14ac:dyDescent="0.25">
      <c r="E216" s="62"/>
      <c r="F216" s="62"/>
      <c r="G216" s="62"/>
      <c r="H216" s="62"/>
      <c r="I216" s="70"/>
    </row>
    <row r="217" spans="5:9" ht="15.75" customHeight="1" x14ac:dyDescent="0.25">
      <c r="E217" s="62"/>
      <c r="F217" s="62"/>
      <c r="G217" s="62"/>
      <c r="H217" s="62"/>
      <c r="I217" s="70"/>
    </row>
    <row r="218" spans="5:9" ht="15.75" customHeight="1" x14ac:dyDescent="0.25">
      <c r="E218" s="62"/>
      <c r="F218" s="62"/>
      <c r="G218" s="62"/>
      <c r="H218" s="62"/>
      <c r="I218" s="70"/>
    </row>
    <row r="219" spans="5:9" ht="15.75" customHeight="1" x14ac:dyDescent="0.25">
      <c r="E219" s="62"/>
      <c r="F219" s="62"/>
      <c r="G219" s="62"/>
      <c r="H219" s="62"/>
      <c r="I219" s="70"/>
    </row>
    <row r="220" spans="5:9" ht="15.75" customHeight="1" x14ac:dyDescent="0.25">
      <c r="E220" s="62"/>
      <c r="F220" s="62"/>
      <c r="G220" s="62"/>
      <c r="H220" s="62"/>
      <c r="I220" s="70"/>
    </row>
    <row r="221" spans="5:9" ht="15.75" customHeight="1" x14ac:dyDescent="0.25">
      <c r="E221" s="62"/>
      <c r="F221" s="62"/>
      <c r="G221" s="62"/>
      <c r="H221" s="62"/>
      <c r="I221" s="70"/>
    </row>
    <row r="222" spans="5:9" ht="15.75" customHeight="1" x14ac:dyDescent="0.25">
      <c r="E222" s="62"/>
      <c r="F222" s="62"/>
      <c r="G222" s="62"/>
      <c r="H222" s="62"/>
      <c r="I222" s="70"/>
    </row>
    <row r="223" spans="5:9" ht="15.75" customHeight="1" x14ac:dyDescent="0.25">
      <c r="E223" s="62"/>
      <c r="F223" s="62"/>
      <c r="G223" s="62"/>
      <c r="H223" s="62"/>
      <c r="I223" s="70"/>
    </row>
    <row r="224" spans="5:9" ht="15.75" customHeight="1" x14ac:dyDescent="0.25">
      <c r="E224" s="62"/>
      <c r="F224" s="62"/>
      <c r="G224" s="62"/>
      <c r="H224" s="62"/>
      <c r="I224" s="70"/>
    </row>
    <row r="225" spans="5:9" ht="15.75" customHeight="1" x14ac:dyDescent="0.25">
      <c r="E225" s="62"/>
      <c r="F225" s="62"/>
      <c r="G225" s="62"/>
      <c r="H225" s="62"/>
      <c r="I225" s="70"/>
    </row>
    <row r="226" spans="5:9" ht="15.75" customHeight="1" x14ac:dyDescent="0.25">
      <c r="E226" s="62"/>
      <c r="F226" s="62"/>
      <c r="G226" s="62"/>
      <c r="H226" s="62"/>
      <c r="I226" s="70"/>
    </row>
    <row r="227" spans="5:9" ht="15.75" customHeight="1" x14ac:dyDescent="0.25">
      <c r="E227" s="62"/>
      <c r="F227" s="62"/>
      <c r="G227" s="62"/>
      <c r="H227" s="62"/>
      <c r="I227" s="70"/>
    </row>
    <row r="228" spans="5:9" ht="15.75" customHeight="1" x14ac:dyDescent="0.25">
      <c r="E228" s="62"/>
      <c r="F228" s="62"/>
      <c r="G228" s="62"/>
      <c r="H228" s="62"/>
      <c r="I228" s="70"/>
    </row>
    <row r="229" spans="5:9" ht="15.75" customHeight="1" x14ac:dyDescent="0.25">
      <c r="E229" s="62"/>
      <c r="F229" s="62"/>
      <c r="G229" s="62"/>
      <c r="H229" s="62"/>
      <c r="I229" s="70"/>
    </row>
    <row r="230" spans="5:9" ht="15.75" customHeight="1" x14ac:dyDescent="0.25">
      <c r="E230" s="62"/>
      <c r="F230" s="62"/>
      <c r="G230" s="62"/>
      <c r="H230" s="62"/>
      <c r="I230" s="70"/>
    </row>
    <row r="231" spans="5:9" ht="15.75" customHeight="1" x14ac:dyDescent="0.25">
      <c r="E231" s="62"/>
      <c r="F231" s="62"/>
      <c r="G231" s="62"/>
      <c r="H231" s="62"/>
      <c r="I231" s="70"/>
    </row>
    <row r="232" spans="5:9" ht="15.75" customHeight="1" x14ac:dyDescent="0.25">
      <c r="E232" s="62"/>
      <c r="F232" s="62"/>
      <c r="G232" s="62"/>
      <c r="H232" s="62"/>
      <c r="I232" s="70"/>
    </row>
    <row r="233" spans="5:9" ht="15.75" customHeight="1" x14ac:dyDescent="0.25">
      <c r="E233" s="62"/>
      <c r="F233" s="62"/>
      <c r="G233" s="62"/>
      <c r="H233" s="62"/>
      <c r="I233" s="70"/>
    </row>
    <row r="234" spans="5:9" ht="15.75" customHeight="1" x14ac:dyDescent="0.25">
      <c r="E234" s="62"/>
      <c r="F234" s="62"/>
      <c r="G234" s="62"/>
      <c r="H234" s="62"/>
      <c r="I234" s="70"/>
    </row>
    <row r="235" spans="5:9" ht="15.75" customHeight="1" x14ac:dyDescent="0.25">
      <c r="E235" s="62"/>
      <c r="F235" s="62"/>
      <c r="G235" s="62"/>
      <c r="H235" s="62"/>
      <c r="I235" s="70"/>
    </row>
    <row r="236" spans="5:9" ht="15.75" customHeight="1" x14ac:dyDescent="0.25">
      <c r="E236" s="62"/>
      <c r="F236" s="62"/>
      <c r="G236" s="62"/>
      <c r="H236" s="62"/>
      <c r="I236" s="70"/>
    </row>
    <row r="237" spans="5:9" ht="15.75" customHeight="1" x14ac:dyDescent="0.25">
      <c r="E237" s="62"/>
      <c r="F237" s="62"/>
      <c r="G237" s="62"/>
      <c r="H237" s="62"/>
      <c r="I237" s="70"/>
    </row>
    <row r="238" spans="5:9" ht="15.75" customHeight="1" x14ac:dyDescent="0.25">
      <c r="E238" s="62"/>
      <c r="F238" s="62"/>
      <c r="G238" s="62"/>
      <c r="H238" s="62"/>
      <c r="I238" s="70"/>
    </row>
    <row r="239" spans="5:9" ht="15.75" customHeight="1" x14ac:dyDescent="0.25">
      <c r="E239" s="62"/>
      <c r="F239" s="62"/>
      <c r="G239" s="62"/>
      <c r="H239" s="62"/>
      <c r="I239" s="70"/>
    </row>
    <row r="240" spans="5:9" ht="15.75" customHeight="1" x14ac:dyDescent="0.25">
      <c r="E240" s="62"/>
      <c r="F240" s="62"/>
      <c r="G240" s="62"/>
      <c r="H240" s="62"/>
      <c r="I240" s="70"/>
    </row>
    <row r="241" spans="5:9" ht="15.75" customHeight="1" x14ac:dyDescent="0.25">
      <c r="E241" s="62"/>
      <c r="F241" s="62"/>
      <c r="G241" s="62"/>
      <c r="H241" s="62"/>
      <c r="I241" s="70"/>
    </row>
    <row r="242" spans="5:9" ht="15.75" customHeight="1" x14ac:dyDescent="0.25">
      <c r="E242" s="62"/>
      <c r="F242" s="62"/>
      <c r="G242" s="62"/>
      <c r="H242" s="62"/>
      <c r="I242" s="70"/>
    </row>
    <row r="243" spans="5:9" ht="15.75" customHeight="1" x14ac:dyDescent="0.25">
      <c r="E243" s="62"/>
      <c r="F243" s="62"/>
      <c r="G243" s="62"/>
      <c r="H243" s="62"/>
      <c r="I243" s="70"/>
    </row>
    <row r="244" spans="5:9" ht="15.75" customHeight="1" x14ac:dyDescent="0.25">
      <c r="E244" s="62"/>
      <c r="F244" s="62"/>
      <c r="G244" s="62"/>
      <c r="H244" s="62"/>
      <c r="I244" s="70"/>
    </row>
    <row r="245" spans="5:9" ht="15.75" customHeight="1" x14ac:dyDescent="0.25">
      <c r="E245" s="62"/>
      <c r="F245" s="62"/>
      <c r="G245" s="62"/>
      <c r="H245" s="62"/>
      <c r="I245" s="70"/>
    </row>
    <row r="246" spans="5:9" ht="15.75" customHeight="1" x14ac:dyDescent="0.25">
      <c r="E246" s="62"/>
      <c r="F246" s="62"/>
      <c r="G246" s="62"/>
      <c r="H246" s="62"/>
      <c r="I246" s="70"/>
    </row>
    <row r="247" spans="5:9" ht="15.75" customHeight="1" x14ac:dyDescent="0.25">
      <c r="E247" s="62"/>
      <c r="F247" s="62"/>
      <c r="G247" s="62"/>
      <c r="H247" s="62"/>
      <c r="I247" s="70"/>
    </row>
    <row r="248" spans="5:9" ht="15.75" customHeight="1" x14ac:dyDescent="0.25">
      <c r="E248" s="62"/>
      <c r="F248" s="62"/>
      <c r="G248" s="62"/>
      <c r="H248" s="62"/>
      <c r="I248" s="70"/>
    </row>
    <row r="249" spans="5:9" ht="15.75" customHeight="1" x14ac:dyDescent="0.25">
      <c r="E249" s="62"/>
      <c r="F249" s="62"/>
      <c r="G249" s="62"/>
      <c r="H249" s="62"/>
      <c r="I249" s="70"/>
    </row>
    <row r="250" spans="5:9" ht="15.75" customHeight="1" x14ac:dyDescent="0.25">
      <c r="E250" s="62"/>
      <c r="F250" s="62"/>
      <c r="G250" s="62"/>
      <c r="H250" s="62"/>
      <c r="I250" s="70"/>
    </row>
    <row r="251" spans="5:9" ht="15.75" customHeight="1" x14ac:dyDescent="0.25">
      <c r="E251" s="62"/>
      <c r="F251" s="62"/>
      <c r="G251" s="62"/>
      <c r="H251" s="62"/>
      <c r="I251" s="70"/>
    </row>
    <row r="252" spans="5:9" ht="15.75" customHeight="1" x14ac:dyDescent="0.25">
      <c r="E252" s="62"/>
      <c r="F252" s="62"/>
      <c r="G252" s="62"/>
      <c r="H252" s="62"/>
      <c r="I252" s="70"/>
    </row>
    <row r="253" spans="5:9" ht="15.75" customHeight="1" x14ac:dyDescent="0.25">
      <c r="E253" s="62"/>
      <c r="F253" s="62"/>
      <c r="G253" s="62"/>
      <c r="H253" s="62"/>
      <c r="I253" s="70"/>
    </row>
    <row r="254" spans="5:9" ht="15.75" customHeight="1" x14ac:dyDescent="0.25">
      <c r="E254" s="62"/>
      <c r="F254" s="62"/>
      <c r="G254" s="62"/>
      <c r="H254" s="62"/>
      <c r="I254" s="70"/>
    </row>
    <row r="255" spans="5:9" ht="15.75" customHeight="1" x14ac:dyDescent="0.25">
      <c r="E255" s="62"/>
      <c r="F255" s="62"/>
      <c r="G255" s="62"/>
      <c r="H255" s="62"/>
      <c r="I255" s="70"/>
    </row>
    <row r="256" spans="5:9" ht="15.75" customHeight="1" x14ac:dyDescent="0.25">
      <c r="E256" s="62"/>
      <c r="F256" s="62"/>
      <c r="G256" s="62"/>
      <c r="H256" s="62"/>
      <c r="I256" s="70"/>
    </row>
    <row r="257" spans="5:9" ht="15.75" customHeight="1" x14ac:dyDescent="0.25">
      <c r="E257" s="62"/>
      <c r="F257" s="62"/>
      <c r="G257" s="62"/>
      <c r="H257" s="62"/>
      <c r="I257" s="70"/>
    </row>
    <row r="258" spans="5:9" ht="15.75" customHeight="1" x14ac:dyDescent="0.25">
      <c r="E258" s="62"/>
      <c r="F258" s="62"/>
      <c r="G258" s="62"/>
      <c r="H258" s="62"/>
      <c r="I258" s="70"/>
    </row>
    <row r="259" spans="5:9" ht="15.75" customHeight="1" x14ac:dyDescent="0.25">
      <c r="E259" s="62"/>
      <c r="F259" s="62"/>
      <c r="G259" s="62"/>
      <c r="H259" s="62"/>
      <c r="I259" s="70"/>
    </row>
    <row r="260" spans="5:9" ht="15.75" customHeight="1" x14ac:dyDescent="0.25">
      <c r="E260" s="62"/>
      <c r="F260" s="62"/>
      <c r="G260" s="62"/>
      <c r="H260" s="62"/>
      <c r="I260" s="70"/>
    </row>
    <row r="261" spans="5:9" ht="15.75" customHeight="1" x14ac:dyDescent="0.25">
      <c r="E261" s="62"/>
      <c r="F261" s="62"/>
      <c r="G261" s="62"/>
      <c r="H261" s="62"/>
      <c r="I261" s="70"/>
    </row>
    <row r="262" spans="5:9" ht="15.75" customHeight="1" x14ac:dyDescent="0.25">
      <c r="E262" s="62"/>
      <c r="F262" s="62"/>
      <c r="G262" s="62"/>
      <c r="H262" s="62"/>
      <c r="I262" s="70"/>
    </row>
    <row r="263" spans="5:9" ht="15.75" customHeight="1" x14ac:dyDescent="0.25">
      <c r="E263" s="62"/>
      <c r="F263" s="62"/>
      <c r="G263" s="62"/>
      <c r="H263" s="62"/>
      <c r="I263" s="70"/>
    </row>
    <row r="264" spans="5:9" ht="15.75" customHeight="1" x14ac:dyDescent="0.25">
      <c r="E264" s="62"/>
      <c r="F264" s="62"/>
      <c r="G264" s="62"/>
      <c r="H264" s="62"/>
      <c r="I264" s="70"/>
    </row>
    <row r="265" spans="5:9" ht="15.75" customHeight="1" x14ac:dyDescent="0.25">
      <c r="E265" s="62"/>
      <c r="F265" s="62"/>
      <c r="G265" s="62"/>
      <c r="H265" s="62"/>
      <c r="I265" s="70"/>
    </row>
    <row r="266" spans="5:9" ht="15.75" customHeight="1" x14ac:dyDescent="0.25">
      <c r="E266" s="62"/>
      <c r="F266" s="62"/>
      <c r="G266" s="62"/>
      <c r="H266" s="62"/>
      <c r="I266" s="70"/>
    </row>
    <row r="267" spans="5:9" ht="15.75" customHeight="1" x14ac:dyDescent="0.25">
      <c r="E267" s="62"/>
      <c r="F267" s="62"/>
      <c r="G267" s="62"/>
      <c r="H267" s="62"/>
      <c r="I267" s="70"/>
    </row>
    <row r="268" spans="5:9" ht="15.75" customHeight="1" x14ac:dyDescent="0.25">
      <c r="E268" s="62"/>
      <c r="F268" s="62"/>
      <c r="G268" s="62"/>
      <c r="H268" s="62"/>
      <c r="I268" s="70"/>
    </row>
    <row r="269" spans="5:9" ht="15.75" customHeight="1" x14ac:dyDescent="0.25">
      <c r="E269" s="62"/>
      <c r="F269" s="62"/>
      <c r="G269" s="62"/>
      <c r="H269" s="62"/>
      <c r="I269" s="70"/>
    </row>
    <row r="270" spans="5:9" ht="15.75" customHeight="1" x14ac:dyDescent="0.25">
      <c r="E270" s="62"/>
      <c r="F270" s="62"/>
      <c r="G270" s="62"/>
      <c r="H270" s="62"/>
      <c r="I270" s="70"/>
    </row>
    <row r="271" spans="5:9" ht="15.75" customHeight="1" x14ac:dyDescent="0.25">
      <c r="E271" s="62"/>
      <c r="F271" s="62"/>
      <c r="G271" s="62"/>
      <c r="H271" s="62"/>
      <c r="I271" s="70"/>
    </row>
    <row r="272" spans="5:9" ht="15.75" customHeight="1" x14ac:dyDescent="0.25">
      <c r="E272" s="62"/>
      <c r="F272" s="62"/>
      <c r="G272" s="62"/>
      <c r="H272" s="62"/>
      <c r="I272" s="70"/>
    </row>
    <row r="273" spans="5:9" ht="15.75" customHeight="1" x14ac:dyDescent="0.25">
      <c r="E273" s="62"/>
      <c r="F273" s="62"/>
      <c r="G273" s="62"/>
      <c r="H273" s="62"/>
      <c r="I273" s="70"/>
    </row>
    <row r="274" spans="5:9" ht="15.75" customHeight="1" x14ac:dyDescent="0.25">
      <c r="E274" s="62"/>
      <c r="F274" s="62"/>
      <c r="G274" s="62"/>
      <c r="H274" s="62"/>
      <c r="I274" s="70"/>
    </row>
    <row r="275" spans="5:9" ht="15.75" customHeight="1" x14ac:dyDescent="0.25">
      <c r="E275" s="62"/>
      <c r="F275" s="62"/>
      <c r="G275" s="62"/>
      <c r="H275" s="62"/>
      <c r="I275" s="70"/>
    </row>
    <row r="276" spans="5:9" ht="15.75" customHeight="1" x14ac:dyDescent="0.25">
      <c r="E276" s="62"/>
      <c r="F276" s="62"/>
      <c r="G276" s="62"/>
      <c r="H276" s="62"/>
      <c r="I276" s="70"/>
    </row>
    <row r="277" spans="5:9" ht="15.75" customHeight="1" x14ac:dyDescent="0.25">
      <c r="E277" s="62"/>
      <c r="F277" s="62"/>
      <c r="G277" s="62"/>
      <c r="H277" s="62"/>
      <c r="I277" s="70"/>
    </row>
    <row r="278" spans="5:9" ht="15.75" customHeight="1" x14ac:dyDescent="0.25">
      <c r="E278" s="62"/>
      <c r="F278" s="62"/>
      <c r="G278" s="62"/>
      <c r="H278" s="62"/>
      <c r="I278" s="70"/>
    </row>
    <row r="279" spans="5:9" ht="15.75" customHeight="1" x14ac:dyDescent="0.25">
      <c r="E279" s="62"/>
      <c r="F279" s="62"/>
      <c r="G279" s="62"/>
      <c r="H279" s="62"/>
      <c r="I279" s="70"/>
    </row>
    <row r="280" spans="5:9" ht="15.75" customHeight="1" x14ac:dyDescent="0.25">
      <c r="E280" s="62"/>
      <c r="F280" s="62"/>
      <c r="G280" s="62"/>
      <c r="H280" s="62"/>
      <c r="I280" s="70"/>
    </row>
    <row r="281" spans="5:9" ht="15.75" customHeight="1" x14ac:dyDescent="0.25">
      <c r="E281" s="62"/>
      <c r="F281" s="62"/>
      <c r="G281" s="62"/>
      <c r="H281" s="62"/>
      <c r="I281" s="70"/>
    </row>
    <row r="282" spans="5:9" ht="15.75" customHeight="1" x14ac:dyDescent="0.25">
      <c r="E282" s="62"/>
      <c r="F282" s="62"/>
      <c r="G282" s="62"/>
      <c r="H282" s="62"/>
      <c r="I282" s="70"/>
    </row>
    <row r="283" spans="5:9" ht="15.75" customHeight="1" x14ac:dyDescent="0.25">
      <c r="E283" s="62"/>
      <c r="F283" s="62"/>
      <c r="G283" s="62"/>
      <c r="H283" s="62"/>
      <c r="I283" s="70"/>
    </row>
    <row r="284" spans="5:9" ht="15.75" customHeight="1" x14ac:dyDescent="0.25">
      <c r="E284" s="62"/>
      <c r="F284" s="62"/>
      <c r="G284" s="62"/>
      <c r="H284" s="62"/>
      <c r="I284" s="70"/>
    </row>
    <row r="285" spans="5:9" ht="15.75" customHeight="1" x14ac:dyDescent="0.25">
      <c r="E285" s="62"/>
      <c r="F285" s="62"/>
      <c r="G285" s="62"/>
      <c r="H285" s="62"/>
      <c r="I285" s="70"/>
    </row>
    <row r="286" spans="5:9" ht="15.75" customHeight="1" x14ac:dyDescent="0.25">
      <c r="E286" s="62"/>
      <c r="F286" s="62"/>
      <c r="G286" s="62"/>
      <c r="H286" s="62"/>
      <c r="I286" s="70"/>
    </row>
    <row r="287" spans="5:9" ht="15.75" customHeight="1" x14ac:dyDescent="0.25">
      <c r="E287" s="62"/>
      <c r="F287" s="62"/>
      <c r="G287" s="62"/>
      <c r="H287" s="62"/>
      <c r="I287" s="70"/>
    </row>
    <row r="288" spans="5:9" ht="15.75" customHeight="1" x14ac:dyDescent="0.25">
      <c r="E288" s="62"/>
      <c r="F288" s="62"/>
      <c r="G288" s="62"/>
      <c r="H288" s="62"/>
      <c r="I288" s="70"/>
    </row>
    <row r="289" spans="5:9" ht="15.75" customHeight="1" x14ac:dyDescent="0.25">
      <c r="E289" s="62"/>
      <c r="F289" s="62"/>
      <c r="G289" s="62"/>
      <c r="H289" s="62"/>
      <c r="I289" s="70"/>
    </row>
    <row r="290" spans="5:9" ht="15.75" customHeight="1" x14ac:dyDescent="0.25">
      <c r="E290" s="62"/>
      <c r="F290" s="62"/>
      <c r="G290" s="62"/>
      <c r="H290" s="62"/>
      <c r="I290" s="70"/>
    </row>
    <row r="291" spans="5:9" ht="15.75" customHeight="1" x14ac:dyDescent="0.25">
      <c r="E291" s="62"/>
      <c r="F291" s="62"/>
      <c r="G291" s="62"/>
      <c r="H291" s="62"/>
      <c r="I291" s="70"/>
    </row>
    <row r="292" spans="5:9" ht="15.75" customHeight="1" x14ac:dyDescent="0.25">
      <c r="E292" s="62"/>
      <c r="F292" s="62"/>
      <c r="G292" s="62"/>
      <c r="H292" s="62"/>
      <c r="I292" s="70"/>
    </row>
    <row r="293" spans="5:9" ht="15.75" customHeight="1" x14ac:dyDescent="0.25">
      <c r="E293" s="62"/>
      <c r="F293" s="62"/>
      <c r="G293" s="62"/>
      <c r="H293" s="62"/>
      <c r="I293" s="70"/>
    </row>
    <row r="294" spans="5:9" ht="15.75" customHeight="1" x14ac:dyDescent="0.25">
      <c r="E294" s="62"/>
      <c r="F294" s="62"/>
      <c r="G294" s="62"/>
      <c r="H294" s="62"/>
      <c r="I294" s="70"/>
    </row>
    <row r="295" spans="5:9" ht="15.75" customHeight="1" x14ac:dyDescent="0.25">
      <c r="E295" s="62"/>
      <c r="F295" s="62"/>
      <c r="G295" s="62"/>
      <c r="H295" s="62"/>
      <c r="I295" s="70"/>
    </row>
    <row r="296" spans="5:9" ht="15.75" customHeight="1" x14ac:dyDescent="0.25">
      <c r="E296" s="62"/>
      <c r="F296" s="62"/>
      <c r="G296" s="62"/>
      <c r="H296" s="62"/>
      <c r="I296" s="70"/>
    </row>
    <row r="297" spans="5:9" ht="15.75" customHeight="1" x14ac:dyDescent="0.25">
      <c r="E297" s="62"/>
      <c r="F297" s="62"/>
      <c r="G297" s="62"/>
      <c r="H297" s="62"/>
      <c r="I297" s="70"/>
    </row>
    <row r="298" spans="5:9" ht="15.75" customHeight="1" x14ac:dyDescent="0.25">
      <c r="E298" s="62"/>
      <c r="F298" s="62"/>
      <c r="G298" s="62"/>
      <c r="H298" s="62"/>
      <c r="I298" s="70"/>
    </row>
    <row r="299" spans="5:9" ht="15.75" customHeight="1" x14ac:dyDescent="0.25">
      <c r="E299" s="62"/>
      <c r="F299" s="62"/>
      <c r="G299" s="62"/>
      <c r="H299" s="62"/>
      <c r="I299" s="70"/>
    </row>
    <row r="300" spans="5:9" ht="15.75" customHeight="1" x14ac:dyDescent="0.25">
      <c r="E300" s="62"/>
      <c r="F300" s="62"/>
      <c r="G300" s="62"/>
      <c r="H300" s="62"/>
      <c r="I300" s="70"/>
    </row>
    <row r="301" spans="5:9" ht="15.75" customHeight="1" x14ac:dyDescent="0.25">
      <c r="E301" s="62"/>
      <c r="F301" s="62"/>
      <c r="G301" s="62"/>
      <c r="H301" s="62"/>
      <c r="I301" s="70"/>
    </row>
    <row r="302" spans="5:9" ht="15.75" customHeight="1" x14ac:dyDescent="0.25">
      <c r="E302" s="62"/>
      <c r="F302" s="62"/>
      <c r="G302" s="62"/>
      <c r="H302" s="62"/>
      <c r="I302" s="70"/>
    </row>
    <row r="303" spans="5:9" ht="15.75" customHeight="1" x14ac:dyDescent="0.25">
      <c r="E303" s="62"/>
      <c r="F303" s="62"/>
      <c r="G303" s="62"/>
      <c r="H303" s="62"/>
      <c r="I303" s="70"/>
    </row>
    <row r="304" spans="5:9" ht="15.75" customHeight="1" x14ac:dyDescent="0.25">
      <c r="E304" s="62"/>
      <c r="F304" s="62"/>
      <c r="G304" s="62"/>
      <c r="H304" s="62"/>
      <c r="I304" s="70"/>
    </row>
    <row r="305" spans="5:9" ht="15.75" customHeight="1" x14ac:dyDescent="0.25">
      <c r="E305" s="62"/>
      <c r="F305" s="62"/>
      <c r="G305" s="62"/>
      <c r="H305" s="62"/>
      <c r="I305" s="70"/>
    </row>
    <row r="306" spans="5:9" ht="15.75" customHeight="1" x14ac:dyDescent="0.25">
      <c r="E306" s="62"/>
      <c r="F306" s="62"/>
      <c r="G306" s="62"/>
      <c r="H306" s="62"/>
      <c r="I306" s="70"/>
    </row>
    <row r="307" spans="5:9" ht="15.75" customHeight="1" x14ac:dyDescent="0.25">
      <c r="E307" s="62"/>
      <c r="F307" s="62"/>
      <c r="G307" s="62"/>
      <c r="H307" s="62"/>
      <c r="I307" s="70"/>
    </row>
    <row r="308" spans="5:9" ht="15.75" customHeight="1" x14ac:dyDescent="0.25">
      <c r="E308" s="62"/>
      <c r="F308" s="62"/>
      <c r="G308" s="62"/>
      <c r="H308" s="62"/>
      <c r="I308" s="70"/>
    </row>
    <row r="309" spans="5:9" ht="15.75" customHeight="1" x14ac:dyDescent="0.25">
      <c r="E309" s="62"/>
      <c r="F309" s="62"/>
      <c r="G309" s="62"/>
      <c r="H309" s="62"/>
      <c r="I309" s="70"/>
    </row>
    <row r="310" spans="5:9" ht="15.75" customHeight="1" x14ac:dyDescent="0.25">
      <c r="E310" s="62"/>
      <c r="F310" s="62"/>
      <c r="G310" s="62"/>
      <c r="H310" s="62"/>
      <c r="I310" s="70"/>
    </row>
    <row r="311" spans="5:9" ht="15.75" customHeight="1" x14ac:dyDescent="0.25">
      <c r="E311" s="62"/>
      <c r="F311" s="62"/>
      <c r="G311" s="62"/>
      <c r="H311" s="62"/>
      <c r="I311" s="70"/>
    </row>
    <row r="312" spans="5:9" ht="15.75" customHeight="1" x14ac:dyDescent="0.25">
      <c r="E312" s="62"/>
      <c r="F312" s="62"/>
      <c r="G312" s="62"/>
      <c r="H312" s="62"/>
      <c r="I312" s="70"/>
    </row>
    <row r="313" spans="5:9" ht="15.75" customHeight="1" x14ac:dyDescent="0.25">
      <c r="E313" s="62"/>
      <c r="F313" s="62"/>
      <c r="G313" s="62"/>
      <c r="H313" s="62"/>
      <c r="I313" s="70"/>
    </row>
    <row r="314" spans="5:9" ht="15.75" customHeight="1" x14ac:dyDescent="0.25">
      <c r="E314" s="62"/>
      <c r="F314" s="62"/>
      <c r="G314" s="62"/>
      <c r="H314" s="62"/>
      <c r="I314" s="70"/>
    </row>
    <row r="315" spans="5:9" ht="15.75" customHeight="1" x14ac:dyDescent="0.25">
      <c r="E315" s="62"/>
      <c r="F315" s="62"/>
      <c r="G315" s="62"/>
      <c r="H315" s="62"/>
      <c r="I315" s="70"/>
    </row>
    <row r="316" spans="5:9" ht="15.75" customHeight="1" x14ac:dyDescent="0.25">
      <c r="E316" s="62"/>
      <c r="F316" s="62"/>
      <c r="G316" s="62"/>
      <c r="H316" s="62"/>
      <c r="I316" s="70"/>
    </row>
    <row r="317" spans="5:9" ht="15.75" customHeight="1" x14ac:dyDescent="0.25">
      <c r="E317" s="62"/>
      <c r="F317" s="62"/>
      <c r="G317" s="62"/>
      <c r="H317" s="62"/>
      <c r="I317" s="70"/>
    </row>
    <row r="318" spans="5:9" ht="15.75" customHeight="1" x14ac:dyDescent="0.25">
      <c r="E318" s="62"/>
      <c r="F318" s="62"/>
      <c r="G318" s="62"/>
      <c r="H318" s="62"/>
      <c r="I318" s="70"/>
    </row>
    <row r="319" spans="5:9" ht="15.75" customHeight="1" x14ac:dyDescent="0.25">
      <c r="E319" s="62"/>
      <c r="F319" s="62"/>
      <c r="G319" s="62"/>
      <c r="H319" s="62"/>
      <c r="I319" s="70"/>
    </row>
    <row r="320" spans="5:9" ht="15.75" customHeight="1" x14ac:dyDescent="0.25">
      <c r="E320" s="62"/>
      <c r="F320" s="62"/>
      <c r="G320" s="62"/>
      <c r="H320" s="62"/>
      <c r="I320" s="70"/>
    </row>
    <row r="321" spans="5:9" ht="15.75" customHeight="1" x14ac:dyDescent="0.25">
      <c r="E321" s="62"/>
      <c r="F321" s="62"/>
      <c r="G321" s="62"/>
      <c r="H321" s="62"/>
      <c r="I321" s="70"/>
    </row>
    <row r="322" spans="5:9" ht="15.75" customHeight="1" x14ac:dyDescent="0.25">
      <c r="E322" s="62"/>
      <c r="F322" s="62"/>
      <c r="G322" s="62"/>
      <c r="H322" s="62"/>
      <c r="I322" s="70"/>
    </row>
    <row r="323" spans="5:9" ht="15.75" customHeight="1" x14ac:dyDescent="0.25">
      <c r="E323" s="62"/>
      <c r="F323" s="62"/>
      <c r="G323" s="62"/>
      <c r="H323" s="62"/>
      <c r="I323" s="70"/>
    </row>
    <row r="324" spans="5:9" ht="15.75" customHeight="1" x14ac:dyDescent="0.25">
      <c r="E324" s="62"/>
      <c r="F324" s="62"/>
      <c r="G324" s="62"/>
      <c r="H324" s="62"/>
      <c r="I324" s="70"/>
    </row>
    <row r="325" spans="5:9" ht="15.75" customHeight="1" x14ac:dyDescent="0.25">
      <c r="E325" s="62"/>
      <c r="F325" s="62"/>
      <c r="G325" s="62"/>
      <c r="H325" s="62"/>
      <c r="I325" s="70"/>
    </row>
    <row r="326" spans="5:9" ht="15.75" customHeight="1" x14ac:dyDescent="0.25">
      <c r="E326" s="62"/>
      <c r="F326" s="62"/>
      <c r="G326" s="62"/>
      <c r="H326" s="62"/>
      <c r="I326" s="70"/>
    </row>
    <row r="327" spans="5:9" ht="15.75" customHeight="1" x14ac:dyDescent="0.25">
      <c r="E327" s="62"/>
      <c r="F327" s="62"/>
      <c r="G327" s="62"/>
      <c r="H327" s="62"/>
      <c r="I327" s="70"/>
    </row>
    <row r="328" spans="5:9" ht="15.75" customHeight="1" x14ac:dyDescent="0.25">
      <c r="E328" s="62"/>
      <c r="F328" s="62"/>
      <c r="G328" s="62"/>
      <c r="H328" s="62"/>
      <c r="I328" s="70"/>
    </row>
    <row r="329" spans="5:9" ht="15.75" customHeight="1" x14ac:dyDescent="0.25">
      <c r="E329" s="62"/>
      <c r="F329" s="62"/>
      <c r="G329" s="62"/>
      <c r="H329" s="62"/>
      <c r="I329" s="70"/>
    </row>
    <row r="330" spans="5:9" ht="15.75" customHeight="1" x14ac:dyDescent="0.25">
      <c r="E330" s="62"/>
      <c r="F330" s="62"/>
      <c r="G330" s="62"/>
      <c r="H330" s="62"/>
      <c r="I330" s="70"/>
    </row>
    <row r="331" spans="5:9" ht="15.75" customHeight="1" x14ac:dyDescent="0.25">
      <c r="E331" s="62"/>
      <c r="F331" s="62"/>
      <c r="G331" s="62"/>
      <c r="H331" s="62"/>
      <c r="I331" s="70"/>
    </row>
    <row r="332" spans="5:9" ht="15.75" customHeight="1" x14ac:dyDescent="0.25">
      <c r="E332" s="62"/>
      <c r="F332" s="62"/>
      <c r="G332" s="62"/>
      <c r="H332" s="62"/>
      <c r="I332" s="70"/>
    </row>
    <row r="333" spans="5:9" ht="15.75" customHeight="1" x14ac:dyDescent="0.25">
      <c r="E333" s="62"/>
      <c r="F333" s="62"/>
      <c r="G333" s="62"/>
      <c r="H333" s="62"/>
      <c r="I333" s="70"/>
    </row>
    <row r="334" spans="5:9" ht="15.75" customHeight="1" x14ac:dyDescent="0.25">
      <c r="E334" s="62"/>
      <c r="F334" s="62"/>
      <c r="G334" s="62"/>
      <c r="H334" s="62"/>
      <c r="I334" s="70"/>
    </row>
    <row r="335" spans="5:9" ht="15.75" customHeight="1" x14ac:dyDescent="0.25">
      <c r="E335" s="62"/>
      <c r="F335" s="62"/>
      <c r="G335" s="62"/>
      <c r="H335" s="62"/>
      <c r="I335" s="70"/>
    </row>
    <row r="336" spans="5:9" ht="15.75" customHeight="1" x14ac:dyDescent="0.25">
      <c r="E336" s="62"/>
      <c r="F336" s="62"/>
      <c r="G336" s="62"/>
      <c r="H336" s="62"/>
      <c r="I336" s="70"/>
    </row>
    <row r="337" spans="5:9" ht="15.75" customHeight="1" x14ac:dyDescent="0.25">
      <c r="E337" s="62"/>
      <c r="F337" s="62"/>
      <c r="G337" s="62"/>
      <c r="H337" s="62"/>
      <c r="I337" s="70"/>
    </row>
    <row r="338" spans="5:9" ht="15.75" customHeight="1" x14ac:dyDescent="0.25">
      <c r="E338" s="62"/>
      <c r="F338" s="62"/>
      <c r="G338" s="62"/>
      <c r="H338" s="62"/>
      <c r="I338" s="70"/>
    </row>
    <row r="339" spans="5:9" ht="15.75" customHeight="1" x14ac:dyDescent="0.25">
      <c r="E339" s="62"/>
      <c r="F339" s="62"/>
      <c r="G339" s="62"/>
      <c r="H339" s="62"/>
      <c r="I339" s="70"/>
    </row>
    <row r="340" spans="5:9" ht="15.75" customHeight="1" x14ac:dyDescent="0.25">
      <c r="E340" s="62"/>
      <c r="F340" s="62"/>
      <c r="G340" s="62"/>
      <c r="H340" s="62"/>
      <c r="I340" s="70"/>
    </row>
    <row r="341" spans="5:9" ht="15.75" customHeight="1" x14ac:dyDescent="0.25">
      <c r="E341" s="62"/>
      <c r="F341" s="62"/>
      <c r="G341" s="62"/>
      <c r="H341" s="62"/>
      <c r="I341" s="70"/>
    </row>
    <row r="342" spans="5:9" ht="15.75" customHeight="1" x14ac:dyDescent="0.25">
      <c r="E342" s="62"/>
      <c r="F342" s="62"/>
      <c r="G342" s="62"/>
      <c r="H342" s="62"/>
      <c r="I342" s="70"/>
    </row>
    <row r="343" spans="5:9" ht="15.75" customHeight="1" x14ac:dyDescent="0.25">
      <c r="E343" s="62"/>
      <c r="F343" s="62"/>
      <c r="G343" s="62"/>
      <c r="H343" s="62"/>
      <c r="I343" s="70"/>
    </row>
    <row r="344" spans="5:9" ht="15.75" customHeight="1" x14ac:dyDescent="0.25">
      <c r="E344" s="62"/>
      <c r="F344" s="62"/>
      <c r="G344" s="62"/>
      <c r="H344" s="62"/>
      <c r="I344" s="70"/>
    </row>
    <row r="345" spans="5:9" ht="15.75" customHeight="1" x14ac:dyDescent="0.25">
      <c r="E345" s="62"/>
      <c r="F345" s="62"/>
      <c r="G345" s="62"/>
      <c r="H345" s="62"/>
      <c r="I345" s="70"/>
    </row>
    <row r="346" spans="5:9" ht="15.75" customHeight="1" x14ac:dyDescent="0.25">
      <c r="E346" s="62"/>
      <c r="F346" s="62"/>
      <c r="G346" s="62"/>
      <c r="H346" s="62"/>
      <c r="I346" s="70"/>
    </row>
    <row r="347" spans="5:9" ht="15.75" customHeight="1" x14ac:dyDescent="0.25">
      <c r="E347" s="62"/>
      <c r="F347" s="62"/>
      <c r="G347" s="62"/>
      <c r="H347" s="62"/>
      <c r="I347" s="70"/>
    </row>
    <row r="348" spans="5:9" ht="15.75" customHeight="1" x14ac:dyDescent="0.25">
      <c r="E348" s="62"/>
      <c r="F348" s="62"/>
      <c r="G348" s="62"/>
      <c r="H348" s="62"/>
      <c r="I348" s="70"/>
    </row>
    <row r="349" spans="5:9" ht="15.75" customHeight="1" x14ac:dyDescent="0.25">
      <c r="E349" s="62"/>
      <c r="F349" s="62"/>
      <c r="G349" s="62"/>
      <c r="H349" s="62"/>
      <c r="I349" s="70"/>
    </row>
    <row r="350" spans="5:9" ht="15.75" customHeight="1" x14ac:dyDescent="0.25">
      <c r="E350" s="62"/>
      <c r="F350" s="62"/>
      <c r="G350" s="62"/>
      <c r="H350" s="62"/>
      <c r="I350" s="70"/>
    </row>
    <row r="351" spans="5:9" ht="15.75" customHeight="1" x14ac:dyDescent="0.25">
      <c r="E351" s="62"/>
      <c r="F351" s="62"/>
      <c r="G351" s="62"/>
      <c r="H351" s="62"/>
      <c r="I351" s="70"/>
    </row>
    <row r="352" spans="5:9" ht="15.75" customHeight="1" x14ac:dyDescent="0.25">
      <c r="E352" s="62"/>
      <c r="F352" s="62"/>
      <c r="G352" s="62"/>
      <c r="H352" s="62"/>
      <c r="I352" s="70"/>
    </row>
    <row r="353" spans="5:9" ht="15.75" customHeight="1" x14ac:dyDescent="0.25">
      <c r="E353" s="62"/>
      <c r="F353" s="62"/>
      <c r="G353" s="62"/>
      <c r="H353" s="62"/>
      <c r="I353" s="70"/>
    </row>
    <row r="354" spans="5:9" ht="15.75" customHeight="1" x14ac:dyDescent="0.25">
      <c r="E354" s="62"/>
      <c r="F354" s="62"/>
      <c r="G354" s="62"/>
      <c r="H354" s="62"/>
      <c r="I354" s="70"/>
    </row>
    <row r="355" spans="5:9" ht="15.75" customHeight="1" x14ac:dyDescent="0.25">
      <c r="E355" s="62"/>
      <c r="F355" s="62"/>
      <c r="G355" s="62"/>
      <c r="H355" s="62"/>
      <c r="I355" s="70"/>
    </row>
    <row r="356" spans="5:9" ht="15.75" customHeight="1" x14ac:dyDescent="0.25">
      <c r="E356" s="62"/>
      <c r="F356" s="62"/>
      <c r="G356" s="62"/>
      <c r="H356" s="62"/>
      <c r="I356" s="70"/>
    </row>
    <row r="357" spans="5:9" ht="15.75" customHeight="1" x14ac:dyDescent="0.25">
      <c r="E357" s="62"/>
      <c r="F357" s="62"/>
      <c r="G357" s="62"/>
      <c r="H357" s="62"/>
      <c r="I357" s="70"/>
    </row>
    <row r="358" spans="5:9" ht="15.75" customHeight="1" x14ac:dyDescent="0.25">
      <c r="E358" s="62"/>
      <c r="F358" s="62"/>
      <c r="G358" s="62"/>
      <c r="H358" s="62"/>
      <c r="I358" s="70"/>
    </row>
    <row r="359" spans="5:9" ht="15.75" customHeight="1" x14ac:dyDescent="0.25">
      <c r="E359" s="62"/>
      <c r="F359" s="62"/>
      <c r="G359" s="62"/>
      <c r="H359" s="62"/>
      <c r="I359" s="70"/>
    </row>
    <row r="360" spans="5:9" ht="15.75" customHeight="1" x14ac:dyDescent="0.25">
      <c r="E360" s="62"/>
      <c r="F360" s="62"/>
      <c r="G360" s="62"/>
      <c r="H360" s="62"/>
      <c r="I360" s="70"/>
    </row>
    <row r="361" spans="5:9" ht="15.75" customHeight="1" x14ac:dyDescent="0.25">
      <c r="E361" s="62"/>
      <c r="F361" s="62"/>
      <c r="G361" s="62"/>
      <c r="H361" s="62"/>
      <c r="I361" s="70"/>
    </row>
    <row r="362" spans="5:9" ht="15.75" customHeight="1" x14ac:dyDescent="0.25">
      <c r="E362" s="62"/>
      <c r="F362" s="62"/>
      <c r="G362" s="62"/>
      <c r="H362" s="62"/>
      <c r="I362" s="70"/>
    </row>
    <row r="363" spans="5:9" ht="15.75" customHeight="1" x14ac:dyDescent="0.25">
      <c r="E363" s="62"/>
      <c r="F363" s="62"/>
      <c r="G363" s="62"/>
      <c r="H363" s="62"/>
      <c r="I363" s="70"/>
    </row>
    <row r="364" spans="5:9" ht="15.75" customHeight="1" x14ac:dyDescent="0.25">
      <c r="E364" s="62"/>
      <c r="F364" s="62"/>
      <c r="G364" s="62"/>
      <c r="H364" s="62"/>
      <c r="I364" s="70"/>
    </row>
    <row r="365" spans="5:9" ht="15.75" customHeight="1" x14ac:dyDescent="0.25">
      <c r="E365" s="62"/>
      <c r="F365" s="62"/>
      <c r="G365" s="62"/>
      <c r="H365" s="62"/>
      <c r="I365" s="70"/>
    </row>
    <row r="366" spans="5:9" ht="15.75" customHeight="1" x14ac:dyDescent="0.25">
      <c r="E366" s="62"/>
      <c r="F366" s="62"/>
      <c r="G366" s="62"/>
      <c r="H366" s="62"/>
      <c r="I366" s="70"/>
    </row>
    <row r="367" spans="5:9" ht="15.75" customHeight="1" x14ac:dyDescent="0.25">
      <c r="E367" s="62"/>
      <c r="F367" s="62"/>
      <c r="G367" s="62"/>
      <c r="H367" s="62"/>
      <c r="I367" s="70"/>
    </row>
    <row r="368" spans="5:9" ht="15.75" customHeight="1" x14ac:dyDescent="0.25">
      <c r="E368" s="62"/>
      <c r="F368" s="62"/>
      <c r="G368" s="62"/>
      <c r="H368" s="62"/>
      <c r="I368" s="70"/>
    </row>
    <row r="369" spans="5:9" ht="15.75" customHeight="1" x14ac:dyDescent="0.25">
      <c r="E369" s="62"/>
      <c r="F369" s="62"/>
      <c r="G369" s="62"/>
      <c r="H369" s="62"/>
      <c r="I369" s="70"/>
    </row>
    <row r="370" spans="5:9" ht="15.75" customHeight="1" x14ac:dyDescent="0.25">
      <c r="E370" s="62"/>
      <c r="F370" s="62"/>
      <c r="G370" s="62"/>
      <c r="H370" s="62"/>
      <c r="I370" s="70"/>
    </row>
    <row r="371" spans="5:9" ht="15.75" customHeight="1" x14ac:dyDescent="0.25">
      <c r="E371" s="62"/>
      <c r="F371" s="62"/>
      <c r="G371" s="62"/>
      <c r="H371" s="62"/>
      <c r="I371" s="70"/>
    </row>
    <row r="372" spans="5:9" ht="15.75" customHeight="1" x14ac:dyDescent="0.25">
      <c r="E372" s="62"/>
      <c r="F372" s="62"/>
      <c r="G372" s="62"/>
      <c r="H372" s="62"/>
      <c r="I372" s="70"/>
    </row>
    <row r="373" spans="5:9" ht="15.75" customHeight="1" x14ac:dyDescent="0.25">
      <c r="E373" s="62"/>
      <c r="F373" s="62"/>
      <c r="G373" s="62"/>
      <c r="H373" s="62"/>
      <c r="I373" s="70"/>
    </row>
    <row r="374" spans="5:9" ht="15.75" customHeight="1" x14ac:dyDescent="0.25">
      <c r="E374" s="62"/>
      <c r="F374" s="62"/>
      <c r="G374" s="62"/>
      <c r="H374" s="62"/>
      <c r="I374" s="70"/>
    </row>
    <row r="375" spans="5:9" ht="15.75" customHeight="1" x14ac:dyDescent="0.25">
      <c r="E375" s="62"/>
      <c r="F375" s="62"/>
      <c r="G375" s="62"/>
      <c r="H375" s="62"/>
      <c r="I375" s="70"/>
    </row>
    <row r="376" spans="5:9" ht="15.75" customHeight="1" x14ac:dyDescent="0.25">
      <c r="E376" s="62"/>
      <c r="F376" s="62"/>
      <c r="G376" s="62"/>
      <c r="H376" s="62"/>
      <c r="I376" s="70"/>
    </row>
    <row r="377" spans="5:9" ht="15.75" customHeight="1" x14ac:dyDescent="0.25">
      <c r="E377" s="62"/>
      <c r="F377" s="62"/>
      <c r="G377" s="62"/>
      <c r="H377" s="62"/>
      <c r="I377" s="70"/>
    </row>
    <row r="378" spans="5:9" ht="15.75" customHeight="1" x14ac:dyDescent="0.25">
      <c r="E378" s="62"/>
      <c r="F378" s="62"/>
      <c r="G378" s="62"/>
      <c r="H378" s="62"/>
      <c r="I378" s="70"/>
    </row>
    <row r="379" spans="5:9" ht="15.75" customHeight="1" x14ac:dyDescent="0.25">
      <c r="E379" s="62"/>
      <c r="F379" s="62"/>
      <c r="G379" s="62"/>
      <c r="H379" s="62"/>
      <c r="I379" s="70"/>
    </row>
    <row r="380" spans="5:9" ht="15.75" customHeight="1" x14ac:dyDescent="0.25">
      <c r="E380" s="62"/>
      <c r="F380" s="62"/>
      <c r="G380" s="62"/>
      <c r="H380" s="62"/>
      <c r="I380" s="70"/>
    </row>
    <row r="381" spans="5:9" ht="15.75" customHeight="1" x14ac:dyDescent="0.25">
      <c r="E381" s="62"/>
      <c r="F381" s="62"/>
      <c r="G381" s="62"/>
      <c r="H381" s="62"/>
      <c r="I381" s="70"/>
    </row>
    <row r="382" spans="5:9" ht="15.75" customHeight="1" x14ac:dyDescent="0.25">
      <c r="E382" s="62"/>
      <c r="F382" s="62"/>
      <c r="G382" s="62"/>
      <c r="H382" s="62"/>
      <c r="I382" s="70"/>
    </row>
    <row r="383" spans="5:9" ht="15.75" customHeight="1" x14ac:dyDescent="0.25">
      <c r="E383" s="62"/>
      <c r="F383" s="62"/>
      <c r="G383" s="62"/>
      <c r="H383" s="62"/>
      <c r="I383" s="70"/>
    </row>
    <row r="384" spans="5:9" ht="15.75" customHeight="1" x14ac:dyDescent="0.25">
      <c r="E384" s="62"/>
      <c r="F384" s="62"/>
      <c r="G384" s="62"/>
      <c r="H384" s="62"/>
      <c r="I384" s="70"/>
    </row>
    <row r="385" spans="5:9" ht="15.75" customHeight="1" x14ac:dyDescent="0.25">
      <c r="E385" s="62"/>
      <c r="F385" s="62"/>
      <c r="G385" s="62"/>
      <c r="H385" s="62"/>
      <c r="I385" s="70"/>
    </row>
    <row r="386" spans="5:9" ht="15.75" customHeight="1" x14ac:dyDescent="0.25">
      <c r="E386" s="62"/>
      <c r="F386" s="62"/>
      <c r="G386" s="62"/>
      <c r="H386" s="62"/>
      <c r="I386" s="70"/>
    </row>
    <row r="387" spans="5:9" ht="15.75" customHeight="1" x14ac:dyDescent="0.25">
      <c r="E387" s="62"/>
      <c r="F387" s="62"/>
      <c r="G387" s="62"/>
      <c r="H387" s="62"/>
      <c r="I387" s="70"/>
    </row>
    <row r="388" spans="5:9" ht="15.75" customHeight="1" x14ac:dyDescent="0.25">
      <c r="E388" s="62"/>
      <c r="F388" s="62"/>
      <c r="G388" s="62"/>
      <c r="H388" s="62"/>
      <c r="I388" s="70"/>
    </row>
    <row r="389" spans="5:9" ht="15.75" customHeight="1" x14ac:dyDescent="0.25">
      <c r="E389" s="62"/>
      <c r="F389" s="62"/>
      <c r="G389" s="62"/>
      <c r="H389" s="62"/>
      <c r="I389" s="70"/>
    </row>
    <row r="390" spans="5:9" ht="15.75" customHeight="1" x14ac:dyDescent="0.25">
      <c r="E390" s="62"/>
      <c r="F390" s="62"/>
      <c r="G390" s="62"/>
      <c r="H390" s="62"/>
      <c r="I390" s="70"/>
    </row>
    <row r="391" spans="5:9" ht="15.75" customHeight="1" x14ac:dyDescent="0.25">
      <c r="E391" s="62"/>
      <c r="F391" s="62"/>
      <c r="G391" s="62"/>
      <c r="H391" s="62"/>
      <c r="I391" s="70"/>
    </row>
    <row r="392" spans="5:9" ht="15.75" customHeight="1" x14ac:dyDescent="0.25">
      <c r="E392" s="62"/>
      <c r="F392" s="62"/>
      <c r="G392" s="62"/>
      <c r="H392" s="62"/>
      <c r="I392" s="70"/>
    </row>
    <row r="393" spans="5:9" ht="15.75" customHeight="1" x14ac:dyDescent="0.25">
      <c r="E393" s="62"/>
      <c r="F393" s="62"/>
      <c r="G393" s="62"/>
      <c r="H393" s="62"/>
      <c r="I393" s="70"/>
    </row>
    <row r="394" spans="5:9" ht="15.75" customHeight="1" x14ac:dyDescent="0.25">
      <c r="E394" s="62"/>
      <c r="F394" s="62"/>
      <c r="G394" s="62"/>
      <c r="H394" s="62"/>
      <c r="I394" s="70"/>
    </row>
    <row r="395" spans="5:9" ht="15.75" customHeight="1" x14ac:dyDescent="0.25">
      <c r="E395" s="62"/>
      <c r="F395" s="62"/>
      <c r="G395" s="62"/>
      <c r="H395" s="62"/>
      <c r="I395" s="70"/>
    </row>
    <row r="396" spans="5:9" ht="15.75" customHeight="1" x14ac:dyDescent="0.25">
      <c r="E396" s="62"/>
      <c r="F396" s="62"/>
      <c r="G396" s="62"/>
      <c r="H396" s="62"/>
      <c r="I396" s="70"/>
    </row>
    <row r="397" spans="5:9" ht="15.75" customHeight="1" x14ac:dyDescent="0.25">
      <c r="E397" s="62"/>
      <c r="F397" s="62"/>
      <c r="G397" s="62"/>
      <c r="H397" s="62"/>
      <c r="I397" s="70"/>
    </row>
    <row r="398" spans="5:9" ht="15.75" customHeight="1" x14ac:dyDescent="0.25">
      <c r="E398" s="62"/>
      <c r="F398" s="62"/>
      <c r="G398" s="62"/>
      <c r="H398" s="62"/>
      <c r="I398" s="70"/>
    </row>
    <row r="399" spans="5:9" ht="15.75" customHeight="1" x14ac:dyDescent="0.25">
      <c r="E399" s="62"/>
      <c r="F399" s="62"/>
      <c r="G399" s="62"/>
      <c r="H399" s="62"/>
      <c r="I399" s="70"/>
    </row>
    <row r="400" spans="5:9" ht="15.75" customHeight="1" x14ac:dyDescent="0.25">
      <c r="E400" s="62"/>
      <c r="F400" s="62"/>
      <c r="G400" s="62"/>
      <c r="H400" s="62"/>
      <c r="I400" s="70"/>
    </row>
    <row r="401" spans="5:9" ht="15.75" customHeight="1" x14ac:dyDescent="0.25">
      <c r="E401" s="62"/>
      <c r="F401" s="62"/>
      <c r="G401" s="62"/>
      <c r="H401" s="62"/>
      <c r="I401" s="70"/>
    </row>
    <row r="402" spans="5:9" ht="15.75" customHeight="1" x14ac:dyDescent="0.25">
      <c r="E402" s="62"/>
      <c r="F402" s="62"/>
      <c r="G402" s="62"/>
      <c r="H402" s="62"/>
      <c r="I402" s="70"/>
    </row>
    <row r="403" spans="5:9" ht="15.75" customHeight="1" x14ac:dyDescent="0.25">
      <c r="E403" s="62"/>
      <c r="F403" s="62"/>
      <c r="G403" s="62"/>
      <c r="H403" s="62"/>
      <c r="I403" s="70"/>
    </row>
    <row r="404" spans="5:9" ht="15.75" customHeight="1" x14ac:dyDescent="0.25">
      <c r="E404" s="62"/>
      <c r="F404" s="62"/>
      <c r="G404" s="62"/>
      <c r="H404" s="62"/>
      <c r="I404" s="70"/>
    </row>
    <row r="405" spans="5:9" ht="15.75" customHeight="1" x14ac:dyDescent="0.25">
      <c r="E405" s="62"/>
      <c r="F405" s="62"/>
      <c r="G405" s="62"/>
      <c r="H405" s="62"/>
      <c r="I405" s="70"/>
    </row>
    <row r="406" spans="5:9" ht="15.75" customHeight="1" x14ac:dyDescent="0.25">
      <c r="E406" s="62"/>
      <c r="F406" s="62"/>
      <c r="G406" s="62"/>
      <c r="H406" s="62"/>
      <c r="I406" s="70"/>
    </row>
    <row r="407" spans="5:9" ht="15.75" customHeight="1" x14ac:dyDescent="0.25">
      <c r="E407" s="62"/>
      <c r="F407" s="62"/>
      <c r="G407" s="62"/>
      <c r="H407" s="62"/>
      <c r="I407" s="70"/>
    </row>
    <row r="408" spans="5:9" ht="15.75" customHeight="1" x14ac:dyDescent="0.25">
      <c r="E408" s="62"/>
      <c r="F408" s="62"/>
      <c r="G408" s="62"/>
      <c r="H408" s="62"/>
      <c r="I408" s="70"/>
    </row>
    <row r="409" spans="5:9" ht="15.75" customHeight="1" x14ac:dyDescent="0.25">
      <c r="E409" s="62"/>
      <c r="F409" s="62"/>
      <c r="G409" s="62"/>
      <c r="H409" s="62"/>
      <c r="I409" s="70"/>
    </row>
    <row r="410" spans="5:9" ht="15.75" customHeight="1" x14ac:dyDescent="0.25">
      <c r="E410" s="62"/>
      <c r="F410" s="62"/>
      <c r="G410" s="62"/>
      <c r="H410" s="62"/>
      <c r="I410" s="70"/>
    </row>
    <row r="411" spans="5:9" ht="15.75" customHeight="1" x14ac:dyDescent="0.25">
      <c r="E411" s="62"/>
      <c r="F411" s="62"/>
      <c r="G411" s="62"/>
      <c r="H411" s="62"/>
      <c r="I411" s="70"/>
    </row>
    <row r="412" spans="5:9" ht="15.75" customHeight="1" x14ac:dyDescent="0.25">
      <c r="E412" s="62"/>
      <c r="F412" s="62"/>
      <c r="G412" s="62"/>
      <c r="H412" s="62"/>
      <c r="I412" s="70"/>
    </row>
    <row r="413" spans="5:9" ht="15.75" customHeight="1" x14ac:dyDescent="0.25">
      <c r="E413" s="62"/>
      <c r="F413" s="62"/>
      <c r="G413" s="62"/>
      <c r="H413" s="62"/>
      <c r="I413" s="70"/>
    </row>
    <row r="414" spans="5:9" ht="15.75" customHeight="1" x14ac:dyDescent="0.25">
      <c r="E414" s="62"/>
      <c r="F414" s="62"/>
      <c r="G414" s="62"/>
      <c r="H414" s="62"/>
      <c r="I414" s="70"/>
    </row>
    <row r="415" spans="5:9" ht="15.75" customHeight="1" x14ac:dyDescent="0.25">
      <c r="E415" s="62"/>
      <c r="F415" s="62"/>
      <c r="G415" s="62"/>
      <c r="H415" s="62"/>
      <c r="I415" s="70"/>
    </row>
    <row r="416" spans="5:9" ht="15.75" customHeight="1" x14ac:dyDescent="0.25">
      <c r="E416" s="62"/>
      <c r="F416" s="62"/>
      <c r="G416" s="62"/>
      <c r="H416" s="62"/>
      <c r="I416" s="70"/>
    </row>
    <row r="417" spans="5:9" ht="15.75" customHeight="1" x14ac:dyDescent="0.25">
      <c r="E417" s="62"/>
      <c r="F417" s="62"/>
      <c r="G417" s="62"/>
      <c r="H417" s="62"/>
      <c r="I417" s="70"/>
    </row>
    <row r="418" spans="5:9" ht="15.75" customHeight="1" x14ac:dyDescent="0.25">
      <c r="E418" s="62"/>
      <c r="F418" s="62"/>
      <c r="G418" s="62"/>
      <c r="H418" s="62"/>
      <c r="I418" s="70"/>
    </row>
    <row r="419" spans="5:9" ht="15.75" customHeight="1" x14ac:dyDescent="0.25">
      <c r="E419" s="62"/>
      <c r="F419" s="62"/>
      <c r="G419" s="62"/>
      <c r="H419" s="62"/>
      <c r="I419" s="70"/>
    </row>
    <row r="420" spans="5:9" ht="15.75" customHeight="1" x14ac:dyDescent="0.25">
      <c r="E420" s="62"/>
      <c r="F420" s="62"/>
      <c r="G420" s="62"/>
      <c r="H420" s="62"/>
      <c r="I420" s="70"/>
    </row>
    <row r="421" spans="5:9" ht="15.75" customHeight="1" x14ac:dyDescent="0.25">
      <c r="E421" s="62"/>
      <c r="F421" s="62"/>
      <c r="G421" s="62"/>
      <c r="H421" s="62"/>
      <c r="I421" s="70"/>
    </row>
    <row r="422" spans="5:9" ht="15.75" customHeight="1" x14ac:dyDescent="0.25">
      <c r="E422" s="62"/>
      <c r="F422" s="62"/>
      <c r="G422" s="62"/>
      <c r="H422" s="62"/>
      <c r="I422" s="70"/>
    </row>
    <row r="423" spans="5:9" ht="15.75" customHeight="1" x14ac:dyDescent="0.25">
      <c r="E423" s="62"/>
      <c r="F423" s="62"/>
      <c r="G423" s="62"/>
      <c r="H423" s="62"/>
      <c r="I423" s="70"/>
    </row>
    <row r="424" spans="5:9" ht="15.75" customHeight="1" x14ac:dyDescent="0.25">
      <c r="E424" s="62"/>
      <c r="F424" s="62"/>
      <c r="G424" s="62"/>
      <c r="H424" s="62"/>
      <c r="I424" s="70"/>
    </row>
    <row r="425" spans="5:9" ht="15.75" customHeight="1" x14ac:dyDescent="0.25">
      <c r="E425" s="62"/>
      <c r="F425" s="62"/>
      <c r="G425" s="62"/>
      <c r="H425" s="62"/>
      <c r="I425" s="70"/>
    </row>
    <row r="426" spans="5:9" ht="15.75" customHeight="1" x14ac:dyDescent="0.25">
      <c r="E426" s="62"/>
      <c r="F426" s="62"/>
      <c r="G426" s="62"/>
      <c r="H426" s="62"/>
      <c r="I426" s="70"/>
    </row>
    <row r="427" spans="5:9" ht="15.75" customHeight="1" x14ac:dyDescent="0.25">
      <c r="E427" s="62"/>
      <c r="F427" s="62"/>
      <c r="G427" s="62"/>
      <c r="H427" s="62"/>
      <c r="I427" s="70"/>
    </row>
    <row r="428" spans="5:9" ht="15.75" customHeight="1" x14ac:dyDescent="0.25">
      <c r="E428" s="62"/>
      <c r="F428" s="62"/>
      <c r="G428" s="62"/>
      <c r="H428" s="62"/>
      <c r="I428" s="70"/>
    </row>
    <row r="429" spans="5:9" ht="15.75" customHeight="1" x14ac:dyDescent="0.25">
      <c r="E429" s="62"/>
      <c r="F429" s="62"/>
      <c r="G429" s="62"/>
      <c r="H429" s="62"/>
      <c r="I429" s="70"/>
    </row>
    <row r="430" spans="5:9" ht="15.75" customHeight="1" x14ac:dyDescent="0.25">
      <c r="E430" s="62"/>
      <c r="F430" s="62"/>
      <c r="G430" s="62"/>
      <c r="H430" s="62"/>
      <c r="I430" s="70"/>
    </row>
    <row r="431" spans="5:9" ht="15.75" customHeight="1" x14ac:dyDescent="0.25">
      <c r="E431" s="62"/>
      <c r="F431" s="62"/>
      <c r="G431" s="62"/>
      <c r="H431" s="62"/>
      <c r="I431" s="70"/>
    </row>
    <row r="432" spans="5:9" ht="15.75" customHeight="1" x14ac:dyDescent="0.25">
      <c r="E432" s="62"/>
      <c r="F432" s="62"/>
      <c r="G432" s="62"/>
      <c r="H432" s="62"/>
      <c r="I432" s="70"/>
    </row>
    <row r="433" spans="5:9" ht="15.75" customHeight="1" x14ac:dyDescent="0.25">
      <c r="E433" s="62"/>
      <c r="F433" s="62"/>
      <c r="G433" s="62"/>
      <c r="H433" s="62"/>
      <c r="I433" s="70"/>
    </row>
    <row r="434" spans="5:9" ht="15.75" customHeight="1" x14ac:dyDescent="0.25">
      <c r="E434" s="62"/>
      <c r="F434" s="62"/>
      <c r="G434" s="62"/>
      <c r="H434" s="62"/>
      <c r="I434" s="70"/>
    </row>
    <row r="435" spans="5:9" ht="15.75" customHeight="1" x14ac:dyDescent="0.25">
      <c r="E435" s="62"/>
      <c r="F435" s="62"/>
      <c r="G435" s="62"/>
      <c r="H435" s="62"/>
      <c r="I435" s="70"/>
    </row>
    <row r="436" spans="5:9" ht="15.75" customHeight="1" x14ac:dyDescent="0.25">
      <c r="E436" s="62"/>
      <c r="F436" s="62"/>
      <c r="G436" s="62"/>
      <c r="H436" s="62"/>
      <c r="I436" s="70"/>
    </row>
    <row r="437" spans="5:9" ht="15.75" customHeight="1" x14ac:dyDescent="0.25">
      <c r="E437" s="62"/>
      <c r="F437" s="62"/>
      <c r="G437" s="62"/>
      <c r="H437" s="62"/>
      <c r="I437" s="70"/>
    </row>
    <row r="438" spans="5:9" ht="15.75" customHeight="1" x14ac:dyDescent="0.25">
      <c r="E438" s="62"/>
      <c r="F438" s="62"/>
      <c r="G438" s="62"/>
      <c r="H438" s="62"/>
      <c r="I438" s="70"/>
    </row>
    <row r="439" spans="5:9" ht="15.75" customHeight="1" x14ac:dyDescent="0.25">
      <c r="E439" s="62"/>
      <c r="F439" s="62"/>
      <c r="G439" s="62"/>
      <c r="H439" s="62"/>
      <c r="I439" s="70"/>
    </row>
    <row r="440" spans="5:9" ht="15.75" customHeight="1" x14ac:dyDescent="0.25">
      <c r="E440" s="62"/>
      <c r="F440" s="62"/>
      <c r="G440" s="62"/>
      <c r="H440" s="62"/>
      <c r="I440" s="70"/>
    </row>
    <row r="441" spans="5:9" ht="15.75" customHeight="1" x14ac:dyDescent="0.25">
      <c r="E441" s="62"/>
      <c r="F441" s="62"/>
      <c r="G441" s="62"/>
      <c r="H441" s="62"/>
      <c r="I441" s="70"/>
    </row>
    <row r="442" spans="5:9" ht="15.75" customHeight="1" x14ac:dyDescent="0.25">
      <c r="E442" s="62"/>
      <c r="F442" s="62"/>
      <c r="G442" s="62"/>
      <c r="H442" s="62"/>
      <c r="I442" s="70"/>
    </row>
    <row r="443" spans="5:9" ht="15.75" customHeight="1" x14ac:dyDescent="0.25">
      <c r="E443" s="62"/>
      <c r="F443" s="62"/>
      <c r="G443" s="62"/>
      <c r="H443" s="62"/>
      <c r="I443" s="70"/>
    </row>
    <row r="444" spans="5:9" ht="15.75" customHeight="1" x14ac:dyDescent="0.25">
      <c r="E444" s="62"/>
      <c r="F444" s="62"/>
      <c r="G444" s="62"/>
      <c r="H444" s="62"/>
      <c r="I444" s="70"/>
    </row>
    <row r="445" spans="5:9" ht="15.75" customHeight="1" x14ac:dyDescent="0.25">
      <c r="E445" s="62"/>
      <c r="F445" s="62"/>
      <c r="G445" s="62"/>
      <c r="H445" s="62"/>
      <c r="I445" s="70"/>
    </row>
    <row r="446" spans="5:9" ht="15.75" customHeight="1" x14ac:dyDescent="0.25">
      <c r="E446" s="62"/>
      <c r="F446" s="62"/>
      <c r="G446" s="62"/>
      <c r="H446" s="62"/>
      <c r="I446" s="70"/>
    </row>
    <row r="447" spans="5:9" ht="15.75" customHeight="1" x14ac:dyDescent="0.25">
      <c r="E447" s="62"/>
      <c r="F447" s="62"/>
      <c r="G447" s="62"/>
      <c r="H447" s="62"/>
      <c r="I447" s="70"/>
    </row>
    <row r="448" spans="5:9" ht="15.75" customHeight="1" x14ac:dyDescent="0.25">
      <c r="E448" s="62"/>
      <c r="F448" s="62"/>
      <c r="G448" s="62"/>
      <c r="H448" s="62"/>
      <c r="I448" s="70"/>
    </row>
    <row r="449" spans="5:9" ht="15.75" customHeight="1" x14ac:dyDescent="0.25">
      <c r="E449" s="62"/>
      <c r="F449" s="62"/>
      <c r="G449" s="62"/>
      <c r="H449" s="62"/>
      <c r="I449" s="70"/>
    </row>
    <row r="450" spans="5:9" ht="15.75" customHeight="1" x14ac:dyDescent="0.25">
      <c r="E450" s="62"/>
      <c r="F450" s="62"/>
      <c r="G450" s="62"/>
      <c r="H450" s="62"/>
      <c r="I450" s="70"/>
    </row>
    <row r="451" spans="5:9" ht="15.75" customHeight="1" x14ac:dyDescent="0.25">
      <c r="E451" s="62"/>
      <c r="F451" s="62"/>
      <c r="G451" s="62"/>
      <c r="H451" s="62"/>
      <c r="I451" s="70"/>
    </row>
    <row r="452" spans="5:9" ht="15.75" customHeight="1" x14ac:dyDescent="0.25">
      <c r="E452" s="62"/>
      <c r="F452" s="62"/>
      <c r="G452" s="62"/>
      <c r="H452" s="62"/>
      <c r="I452" s="70"/>
    </row>
    <row r="453" spans="5:9" ht="15.75" customHeight="1" x14ac:dyDescent="0.25">
      <c r="E453" s="62"/>
      <c r="F453" s="62"/>
      <c r="G453" s="62"/>
      <c r="H453" s="62"/>
      <c r="I453" s="70"/>
    </row>
    <row r="454" spans="5:9" ht="15.75" customHeight="1" x14ac:dyDescent="0.25">
      <c r="E454" s="62"/>
      <c r="F454" s="62"/>
      <c r="G454" s="62"/>
      <c r="H454" s="62"/>
      <c r="I454" s="70"/>
    </row>
    <row r="455" spans="5:9" ht="15.75" customHeight="1" x14ac:dyDescent="0.25">
      <c r="E455" s="62"/>
      <c r="F455" s="62"/>
      <c r="G455" s="62"/>
      <c r="H455" s="62"/>
      <c r="I455" s="70"/>
    </row>
    <row r="456" spans="5:9" ht="15.75" customHeight="1" x14ac:dyDescent="0.25">
      <c r="E456" s="62"/>
      <c r="F456" s="62"/>
      <c r="G456" s="62"/>
      <c r="H456" s="62"/>
      <c r="I456" s="70"/>
    </row>
    <row r="457" spans="5:9" ht="15.75" customHeight="1" x14ac:dyDescent="0.25">
      <c r="E457" s="62"/>
      <c r="F457" s="62"/>
      <c r="G457" s="62"/>
      <c r="H457" s="62"/>
      <c r="I457" s="70"/>
    </row>
    <row r="458" spans="5:9" ht="15.75" customHeight="1" x14ac:dyDescent="0.25">
      <c r="E458" s="62"/>
      <c r="F458" s="62"/>
      <c r="G458" s="62"/>
      <c r="H458" s="62"/>
      <c r="I458" s="70"/>
    </row>
    <row r="459" spans="5:9" ht="15.75" customHeight="1" x14ac:dyDescent="0.25">
      <c r="E459" s="62"/>
      <c r="F459" s="62"/>
      <c r="G459" s="62"/>
      <c r="H459" s="62"/>
      <c r="I459" s="70"/>
    </row>
    <row r="460" spans="5:9" ht="15.75" customHeight="1" x14ac:dyDescent="0.25">
      <c r="E460" s="62"/>
      <c r="F460" s="62"/>
      <c r="G460" s="62"/>
      <c r="H460" s="62"/>
      <c r="I460" s="70"/>
    </row>
    <row r="461" spans="5:9" ht="15.75" customHeight="1" x14ac:dyDescent="0.25">
      <c r="E461" s="62"/>
      <c r="F461" s="62"/>
      <c r="G461" s="62"/>
      <c r="H461" s="62"/>
      <c r="I461" s="70"/>
    </row>
    <row r="462" spans="5:9" ht="15.75" customHeight="1" x14ac:dyDescent="0.25">
      <c r="E462" s="62"/>
      <c r="F462" s="62"/>
      <c r="G462" s="62"/>
      <c r="H462" s="62"/>
      <c r="I462" s="70"/>
    </row>
    <row r="463" spans="5:9" ht="15.75" customHeight="1" x14ac:dyDescent="0.25">
      <c r="E463" s="62"/>
      <c r="F463" s="62"/>
      <c r="G463" s="62"/>
      <c r="H463" s="62"/>
      <c r="I463" s="70"/>
    </row>
    <row r="464" spans="5:9" ht="15.75" customHeight="1" x14ac:dyDescent="0.25">
      <c r="E464" s="62"/>
      <c r="F464" s="62"/>
      <c r="G464" s="62"/>
      <c r="H464" s="62"/>
      <c r="I464" s="70"/>
    </row>
    <row r="465" spans="5:9" ht="15.75" customHeight="1" x14ac:dyDescent="0.25">
      <c r="E465" s="62"/>
      <c r="F465" s="62"/>
      <c r="G465" s="62"/>
      <c r="H465" s="62"/>
      <c r="I465" s="70"/>
    </row>
    <row r="466" spans="5:9" ht="15.75" customHeight="1" x14ac:dyDescent="0.25">
      <c r="E466" s="62"/>
      <c r="F466" s="62"/>
      <c r="G466" s="62"/>
      <c r="H466" s="62"/>
      <c r="I466" s="70"/>
    </row>
    <row r="467" spans="5:9" ht="15.75" customHeight="1" x14ac:dyDescent="0.25">
      <c r="E467" s="62"/>
      <c r="F467" s="62"/>
      <c r="G467" s="62"/>
      <c r="H467" s="62"/>
      <c r="I467" s="70"/>
    </row>
    <row r="468" spans="5:9" ht="15.75" customHeight="1" x14ac:dyDescent="0.25">
      <c r="E468" s="62"/>
      <c r="F468" s="62"/>
      <c r="G468" s="62"/>
      <c r="H468" s="62"/>
      <c r="I468" s="70"/>
    </row>
    <row r="469" spans="5:9" ht="15.75" customHeight="1" x14ac:dyDescent="0.25">
      <c r="E469" s="62"/>
      <c r="F469" s="62"/>
      <c r="G469" s="62"/>
      <c r="H469" s="62"/>
      <c r="I469" s="70"/>
    </row>
    <row r="470" spans="5:9" ht="15.75" customHeight="1" x14ac:dyDescent="0.25">
      <c r="E470" s="62"/>
      <c r="F470" s="62"/>
      <c r="G470" s="62"/>
      <c r="H470" s="62"/>
      <c r="I470" s="70"/>
    </row>
    <row r="471" spans="5:9" ht="15.75" customHeight="1" x14ac:dyDescent="0.25">
      <c r="E471" s="62"/>
      <c r="F471" s="62"/>
      <c r="G471" s="62"/>
      <c r="H471" s="62"/>
      <c r="I471" s="70"/>
    </row>
    <row r="472" spans="5:9" ht="15.75" customHeight="1" x14ac:dyDescent="0.25">
      <c r="E472" s="62"/>
      <c r="F472" s="62"/>
      <c r="G472" s="62"/>
      <c r="H472" s="62"/>
      <c r="I472" s="70"/>
    </row>
    <row r="473" spans="5:9" ht="15.75" customHeight="1" x14ac:dyDescent="0.25">
      <c r="E473" s="62"/>
      <c r="F473" s="62"/>
      <c r="G473" s="62"/>
      <c r="H473" s="62"/>
      <c r="I473" s="70"/>
    </row>
    <row r="474" spans="5:9" ht="15.75" customHeight="1" x14ac:dyDescent="0.25">
      <c r="E474" s="62"/>
      <c r="F474" s="62"/>
      <c r="G474" s="62"/>
      <c r="H474" s="62"/>
      <c r="I474" s="70"/>
    </row>
    <row r="475" spans="5:9" ht="15.75" customHeight="1" x14ac:dyDescent="0.25">
      <c r="E475" s="62"/>
      <c r="F475" s="62"/>
      <c r="G475" s="62"/>
      <c r="H475" s="62"/>
      <c r="I475" s="70"/>
    </row>
    <row r="476" spans="5:9" ht="15.75" customHeight="1" x14ac:dyDescent="0.25">
      <c r="E476" s="62"/>
      <c r="F476" s="62"/>
      <c r="G476" s="62"/>
      <c r="H476" s="62"/>
      <c r="I476" s="70"/>
    </row>
    <row r="477" spans="5:9" ht="15.75" customHeight="1" x14ac:dyDescent="0.25">
      <c r="E477" s="62"/>
      <c r="F477" s="62"/>
      <c r="G477" s="62"/>
      <c r="H477" s="62"/>
      <c r="I477" s="70"/>
    </row>
    <row r="478" spans="5:9" ht="15.75" customHeight="1" x14ac:dyDescent="0.25">
      <c r="E478" s="62"/>
      <c r="F478" s="62"/>
      <c r="G478" s="62"/>
      <c r="H478" s="62"/>
      <c r="I478" s="70"/>
    </row>
    <row r="479" spans="5:9" ht="15.75" customHeight="1" x14ac:dyDescent="0.25">
      <c r="E479" s="62"/>
      <c r="F479" s="62"/>
      <c r="G479" s="62"/>
      <c r="H479" s="62"/>
      <c r="I479" s="70"/>
    </row>
    <row r="480" spans="5:9" ht="15.75" customHeight="1" x14ac:dyDescent="0.25">
      <c r="E480" s="62"/>
      <c r="F480" s="62"/>
      <c r="G480" s="62"/>
      <c r="H480" s="62"/>
      <c r="I480" s="70"/>
    </row>
    <row r="481" spans="5:9" ht="15.75" customHeight="1" x14ac:dyDescent="0.25">
      <c r="E481" s="62"/>
      <c r="F481" s="62"/>
      <c r="G481" s="62"/>
      <c r="H481" s="62"/>
      <c r="I481" s="70"/>
    </row>
    <row r="482" spans="5:9" ht="15.75" customHeight="1" x14ac:dyDescent="0.25">
      <c r="E482" s="62"/>
      <c r="F482" s="62"/>
      <c r="G482" s="62"/>
      <c r="H482" s="62"/>
      <c r="I482" s="70"/>
    </row>
    <row r="483" spans="5:9" ht="15.75" customHeight="1" x14ac:dyDescent="0.25">
      <c r="E483" s="62"/>
      <c r="F483" s="62"/>
      <c r="G483" s="62"/>
      <c r="H483" s="62"/>
      <c r="I483" s="70"/>
    </row>
    <row r="484" spans="5:9" ht="15.75" customHeight="1" x14ac:dyDescent="0.25">
      <c r="E484" s="62"/>
      <c r="F484" s="62"/>
      <c r="G484" s="62"/>
      <c r="H484" s="62"/>
      <c r="I484" s="70"/>
    </row>
    <row r="485" spans="5:9" ht="15.75" customHeight="1" x14ac:dyDescent="0.25">
      <c r="E485" s="62"/>
      <c r="F485" s="62"/>
      <c r="G485" s="62"/>
      <c r="H485" s="62"/>
      <c r="I485" s="70"/>
    </row>
    <row r="486" spans="5:9" ht="15.75" customHeight="1" x14ac:dyDescent="0.25">
      <c r="E486" s="62"/>
      <c r="F486" s="62"/>
      <c r="G486" s="62"/>
      <c r="H486" s="62"/>
      <c r="I486" s="70"/>
    </row>
    <row r="487" spans="5:9" ht="15.75" customHeight="1" x14ac:dyDescent="0.25">
      <c r="E487" s="62"/>
      <c r="F487" s="62"/>
      <c r="G487" s="62"/>
      <c r="H487" s="62"/>
      <c r="I487" s="70"/>
    </row>
    <row r="488" spans="5:9" ht="15.75" customHeight="1" x14ac:dyDescent="0.25">
      <c r="E488" s="62"/>
      <c r="F488" s="62"/>
      <c r="G488" s="62"/>
      <c r="H488" s="62"/>
      <c r="I488" s="70"/>
    </row>
    <row r="489" spans="5:9" ht="15.75" customHeight="1" x14ac:dyDescent="0.25">
      <c r="E489" s="62"/>
      <c r="F489" s="62"/>
      <c r="G489" s="62"/>
      <c r="H489" s="62"/>
      <c r="I489" s="70"/>
    </row>
    <row r="490" spans="5:9" ht="15.75" customHeight="1" x14ac:dyDescent="0.25">
      <c r="E490" s="62"/>
      <c r="F490" s="62"/>
      <c r="G490" s="62"/>
      <c r="H490" s="62"/>
      <c r="I490" s="70"/>
    </row>
    <row r="491" spans="5:9" ht="15.75" customHeight="1" x14ac:dyDescent="0.25">
      <c r="E491" s="62"/>
      <c r="F491" s="62"/>
      <c r="G491" s="62"/>
      <c r="H491" s="62"/>
      <c r="I491" s="70"/>
    </row>
    <row r="492" spans="5:9" ht="15.75" customHeight="1" x14ac:dyDescent="0.25">
      <c r="E492" s="62"/>
      <c r="F492" s="62"/>
      <c r="G492" s="62"/>
      <c r="H492" s="62"/>
      <c r="I492" s="70"/>
    </row>
    <row r="493" spans="5:9" ht="15.75" customHeight="1" x14ac:dyDescent="0.25">
      <c r="E493" s="62"/>
      <c r="F493" s="62"/>
      <c r="G493" s="62"/>
      <c r="H493" s="62"/>
      <c r="I493" s="70"/>
    </row>
    <row r="494" spans="5:9" ht="15.75" customHeight="1" x14ac:dyDescent="0.25">
      <c r="E494" s="62"/>
      <c r="F494" s="62"/>
      <c r="G494" s="62"/>
      <c r="H494" s="62"/>
      <c r="I494" s="70"/>
    </row>
    <row r="495" spans="5:9" ht="15.75" customHeight="1" x14ac:dyDescent="0.25">
      <c r="E495" s="62"/>
      <c r="F495" s="62"/>
      <c r="G495" s="62"/>
      <c r="H495" s="62"/>
      <c r="I495" s="70"/>
    </row>
    <row r="496" spans="5:9" ht="15.75" customHeight="1" x14ac:dyDescent="0.25">
      <c r="E496" s="62"/>
      <c r="F496" s="62"/>
      <c r="G496" s="62"/>
      <c r="H496" s="62"/>
      <c r="I496" s="70"/>
    </row>
    <row r="497" spans="5:9" ht="15.75" customHeight="1" x14ac:dyDescent="0.25">
      <c r="E497" s="62"/>
      <c r="F497" s="62"/>
      <c r="G497" s="62"/>
      <c r="H497" s="62"/>
      <c r="I497" s="70"/>
    </row>
    <row r="498" spans="5:9" ht="15.75" customHeight="1" x14ac:dyDescent="0.25">
      <c r="E498" s="62"/>
      <c r="F498" s="62"/>
      <c r="G498" s="62"/>
      <c r="H498" s="62"/>
      <c r="I498" s="70"/>
    </row>
    <row r="499" spans="5:9" ht="15.75" customHeight="1" x14ac:dyDescent="0.25">
      <c r="E499" s="62"/>
      <c r="F499" s="62"/>
      <c r="G499" s="62"/>
      <c r="H499" s="62"/>
      <c r="I499" s="70"/>
    </row>
    <row r="500" spans="5:9" ht="15.75" customHeight="1" x14ac:dyDescent="0.25">
      <c r="E500" s="62"/>
      <c r="F500" s="62"/>
      <c r="G500" s="62"/>
      <c r="H500" s="62"/>
      <c r="I500" s="70"/>
    </row>
    <row r="501" spans="5:9" ht="15.75" customHeight="1" x14ac:dyDescent="0.25">
      <c r="E501" s="62"/>
      <c r="F501" s="62"/>
      <c r="G501" s="62"/>
      <c r="H501" s="62"/>
      <c r="I501" s="70"/>
    </row>
    <row r="502" spans="5:9" ht="15.75" customHeight="1" x14ac:dyDescent="0.25">
      <c r="E502" s="62"/>
      <c r="F502" s="62"/>
      <c r="G502" s="62"/>
      <c r="H502" s="62"/>
      <c r="I502" s="70"/>
    </row>
    <row r="503" spans="5:9" ht="15.75" customHeight="1" x14ac:dyDescent="0.25">
      <c r="E503" s="62"/>
      <c r="F503" s="62"/>
      <c r="G503" s="62"/>
      <c r="H503" s="62"/>
      <c r="I503" s="70"/>
    </row>
    <row r="504" spans="5:9" ht="15.75" customHeight="1" x14ac:dyDescent="0.25">
      <c r="E504" s="62"/>
      <c r="F504" s="62"/>
      <c r="G504" s="62"/>
      <c r="H504" s="62"/>
      <c r="I504" s="70"/>
    </row>
    <row r="505" spans="5:9" ht="15.75" customHeight="1" x14ac:dyDescent="0.25">
      <c r="E505" s="62"/>
      <c r="F505" s="62"/>
      <c r="G505" s="62"/>
      <c r="H505" s="62"/>
      <c r="I505" s="70"/>
    </row>
    <row r="506" spans="5:9" ht="15.75" customHeight="1" x14ac:dyDescent="0.25">
      <c r="E506" s="62"/>
      <c r="F506" s="62"/>
      <c r="G506" s="62"/>
      <c r="H506" s="62"/>
      <c r="I506" s="70"/>
    </row>
    <row r="507" spans="5:9" ht="15.75" customHeight="1" x14ac:dyDescent="0.25">
      <c r="E507" s="62"/>
      <c r="F507" s="62"/>
      <c r="G507" s="62"/>
      <c r="H507" s="62"/>
      <c r="I507" s="70"/>
    </row>
    <row r="508" spans="5:9" ht="15.75" customHeight="1" x14ac:dyDescent="0.25">
      <c r="E508" s="62"/>
      <c r="F508" s="62"/>
      <c r="G508" s="62"/>
      <c r="H508" s="62"/>
      <c r="I508" s="70"/>
    </row>
    <row r="509" spans="5:9" ht="15.75" customHeight="1" x14ac:dyDescent="0.25">
      <c r="E509" s="62"/>
      <c r="F509" s="62"/>
      <c r="G509" s="62"/>
      <c r="H509" s="62"/>
      <c r="I509" s="70"/>
    </row>
    <row r="510" spans="5:9" ht="15.75" customHeight="1" x14ac:dyDescent="0.25">
      <c r="E510" s="62"/>
      <c r="F510" s="62"/>
      <c r="G510" s="62"/>
      <c r="H510" s="62"/>
      <c r="I510" s="70"/>
    </row>
    <row r="511" spans="5:9" ht="15.75" customHeight="1" x14ac:dyDescent="0.25">
      <c r="E511" s="62"/>
      <c r="F511" s="62"/>
      <c r="G511" s="62"/>
      <c r="H511" s="62"/>
      <c r="I511" s="70"/>
    </row>
    <row r="512" spans="5:9" ht="15.75" customHeight="1" x14ac:dyDescent="0.25">
      <c r="E512" s="62"/>
      <c r="F512" s="62"/>
      <c r="G512" s="62"/>
      <c r="H512" s="62"/>
      <c r="I512" s="70"/>
    </row>
    <row r="513" spans="5:9" ht="15.75" customHeight="1" x14ac:dyDescent="0.25">
      <c r="E513" s="62"/>
      <c r="F513" s="62"/>
      <c r="G513" s="62"/>
      <c r="H513" s="62"/>
      <c r="I513" s="70"/>
    </row>
    <row r="514" spans="5:9" ht="15.75" customHeight="1" x14ac:dyDescent="0.25">
      <c r="E514" s="62"/>
      <c r="F514" s="62"/>
      <c r="G514" s="62"/>
      <c r="H514" s="62"/>
      <c r="I514" s="70"/>
    </row>
    <row r="515" spans="5:9" ht="15.75" customHeight="1" x14ac:dyDescent="0.25">
      <c r="E515" s="62"/>
      <c r="F515" s="62"/>
      <c r="G515" s="62"/>
      <c r="H515" s="62"/>
      <c r="I515" s="70"/>
    </row>
    <row r="516" spans="5:9" ht="15.75" customHeight="1" x14ac:dyDescent="0.25">
      <c r="E516" s="62"/>
      <c r="F516" s="62"/>
      <c r="G516" s="62"/>
      <c r="H516" s="62"/>
      <c r="I516" s="70"/>
    </row>
    <row r="517" spans="5:9" ht="15.75" customHeight="1" x14ac:dyDescent="0.25">
      <c r="E517" s="62"/>
      <c r="F517" s="62"/>
      <c r="G517" s="62"/>
      <c r="H517" s="62"/>
      <c r="I517" s="70"/>
    </row>
    <row r="518" spans="5:9" ht="15.75" customHeight="1" x14ac:dyDescent="0.25">
      <c r="E518" s="62"/>
      <c r="F518" s="62"/>
      <c r="G518" s="62"/>
      <c r="H518" s="62"/>
      <c r="I518" s="70"/>
    </row>
    <row r="519" spans="5:9" ht="15.75" customHeight="1" x14ac:dyDescent="0.25">
      <c r="E519" s="62"/>
      <c r="F519" s="62"/>
      <c r="G519" s="62"/>
      <c r="H519" s="62"/>
      <c r="I519" s="70"/>
    </row>
    <row r="520" spans="5:9" ht="15.75" customHeight="1" x14ac:dyDescent="0.25">
      <c r="E520" s="62"/>
      <c r="F520" s="62"/>
      <c r="G520" s="62"/>
      <c r="H520" s="62"/>
      <c r="I520" s="70"/>
    </row>
    <row r="521" spans="5:9" ht="15.75" customHeight="1" x14ac:dyDescent="0.25">
      <c r="E521" s="62"/>
      <c r="F521" s="62"/>
      <c r="G521" s="62"/>
      <c r="H521" s="62"/>
      <c r="I521" s="70"/>
    </row>
    <row r="522" spans="5:9" ht="15.75" customHeight="1" x14ac:dyDescent="0.25">
      <c r="E522" s="62"/>
      <c r="F522" s="62"/>
      <c r="G522" s="62"/>
      <c r="H522" s="62"/>
      <c r="I522" s="70"/>
    </row>
    <row r="523" spans="5:9" ht="15.75" customHeight="1" x14ac:dyDescent="0.25">
      <c r="E523" s="62"/>
      <c r="F523" s="62"/>
      <c r="G523" s="62"/>
      <c r="H523" s="62"/>
      <c r="I523" s="70"/>
    </row>
    <row r="524" spans="5:9" ht="15.75" customHeight="1" x14ac:dyDescent="0.25">
      <c r="E524" s="62"/>
      <c r="F524" s="62"/>
      <c r="G524" s="62"/>
      <c r="H524" s="62"/>
      <c r="I524" s="70"/>
    </row>
    <row r="525" spans="5:9" ht="15.75" customHeight="1" x14ac:dyDescent="0.25">
      <c r="E525" s="62"/>
      <c r="F525" s="62"/>
      <c r="G525" s="62"/>
      <c r="H525" s="62"/>
      <c r="I525" s="70"/>
    </row>
    <row r="526" spans="5:9" ht="15.75" customHeight="1" x14ac:dyDescent="0.25">
      <c r="E526" s="62"/>
      <c r="F526" s="62"/>
      <c r="G526" s="62"/>
      <c r="H526" s="62"/>
      <c r="I526" s="70"/>
    </row>
    <row r="527" spans="5:9" ht="15.75" customHeight="1" x14ac:dyDescent="0.25">
      <c r="E527" s="62"/>
      <c r="F527" s="62"/>
      <c r="G527" s="62"/>
      <c r="H527" s="62"/>
      <c r="I527" s="70"/>
    </row>
    <row r="528" spans="5:9" ht="15.75" customHeight="1" x14ac:dyDescent="0.25">
      <c r="E528" s="62"/>
      <c r="F528" s="62"/>
      <c r="G528" s="62"/>
      <c r="H528" s="62"/>
      <c r="I528" s="70"/>
    </row>
    <row r="529" spans="5:9" ht="15.75" customHeight="1" x14ac:dyDescent="0.25">
      <c r="E529" s="62"/>
      <c r="F529" s="62"/>
      <c r="G529" s="62"/>
      <c r="H529" s="62"/>
      <c r="I529" s="70"/>
    </row>
    <row r="530" spans="5:9" ht="15.75" customHeight="1" x14ac:dyDescent="0.25">
      <c r="E530" s="62"/>
      <c r="F530" s="62"/>
      <c r="G530" s="62"/>
      <c r="H530" s="62"/>
      <c r="I530" s="70"/>
    </row>
    <row r="531" spans="5:9" ht="15.75" customHeight="1" x14ac:dyDescent="0.25">
      <c r="E531" s="62"/>
      <c r="F531" s="62"/>
      <c r="G531" s="62"/>
      <c r="H531" s="62"/>
      <c r="I531" s="70"/>
    </row>
    <row r="532" spans="5:9" ht="15.75" customHeight="1" x14ac:dyDescent="0.25">
      <c r="E532" s="62"/>
      <c r="F532" s="62"/>
      <c r="G532" s="62"/>
      <c r="H532" s="62"/>
      <c r="I532" s="70"/>
    </row>
    <row r="533" spans="5:9" ht="15.75" customHeight="1" x14ac:dyDescent="0.25">
      <c r="E533" s="62"/>
      <c r="F533" s="62"/>
      <c r="G533" s="62"/>
      <c r="H533" s="62"/>
      <c r="I533" s="70"/>
    </row>
    <row r="534" spans="5:9" ht="15.75" customHeight="1" x14ac:dyDescent="0.25">
      <c r="E534" s="62"/>
      <c r="F534" s="62"/>
      <c r="G534" s="62"/>
      <c r="H534" s="62"/>
      <c r="I534" s="70"/>
    </row>
    <row r="535" spans="5:9" ht="15.75" customHeight="1" x14ac:dyDescent="0.25">
      <c r="E535" s="62"/>
      <c r="F535" s="62"/>
      <c r="G535" s="62"/>
      <c r="H535" s="62"/>
      <c r="I535" s="70"/>
    </row>
    <row r="536" spans="5:9" ht="15.75" customHeight="1" x14ac:dyDescent="0.25">
      <c r="E536" s="62"/>
      <c r="F536" s="62"/>
      <c r="G536" s="62"/>
      <c r="H536" s="62"/>
      <c r="I536" s="70"/>
    </row>
    <row r="537" spans="5:9" ht="15.75" customHeight="1" x14ac:dyDescent="0.25">
      <c r="E537" s="62"/>
      <c r="F537" s="62"/>
      <c r="G537" s="62"/>
      <c r="H537" s="62"/>
      <c r="I537" s="70"/>
    </row>
    <row r="538" spans="5:9" ht="15.75" customHeight="1" x14ac:dyDescent="0.25">
      <c r="E538" s="62"/>
      <c r="F538" s="62"/>
      <c r="G538" s="62"/>
      <c r="H538" s="62"/>
      <c r="I538" s="70"/>
    </row>
    <row r="539" spans="5:9" ht="15.75" customHeight="1" x14ac:dyDescent="0.25">
      <c r="E539" s="62"/>
      <c r="F539" s="62"/>
      <c r="G539" s="62"/>
      <c r="H539" s="62"/>
      <c r="I539" s="70"/>
    </row>
    <row r="540" spans="5:9" ht="15.75" customHeight="1" x14ac:dyDescent="0.25">
      <c r="E540" s="62"/>
      <c r="F540" s="62"/>
      <c r="G540" s="62"/>
      <c r="H540" s="62"/>
      <c r="I540" s="70"/>
    </row>
    <row r="541" spans="5:9" ht="15.75" customHeight="1" x14ac:dyDescent="0.25">
      <c r="E541" s="62"/>
      <c r="F541" s="62"/>
      <c r="G541" s="62"/>
      <c r="H541" s="62"/>
      <c r="I541" s="70"/>
    </row>
    <row r="542" spans="5:9" ht="15.75" customHeight="1" x14ac:dyDescent="0.25">
      <c r="E542" s="62"/>
      <c r="F542" s="62"/>
      <c r="G542" s="62"/>
      <c r="H542" s="62"/>
      <c r="I542" s="70"/>
    </row>
    <row r="543" spans="5:9" ht="15.75" customHeight="1" x14ac:dyDescent="0.25">
      <c r="E543" s="62"/>
      <c r="F543" s="62"/>
      <c r="G543" s="62"/>
      <c r="H543" s="62"/>
      <c r="I543" s="70"/>
    </row>
    <row r="544" spans="5:9" ht="15.75" customHeight="1" x14ac:dyDescent="0.25">
      <c r="E544" s="62"/>
      <c r="F544" s="62"/>
      <c r="G544" s="62"/>
      <c r="H544" s="62"/>
      <c r="I544" s="70"/>
    </row>
    <row r="545" spans="5:9" ht="15.75" customHeight="1" x14ac:dyDescent="0.25">
      <c r="E545" s="62"/>
      <c r="F545" s="62"/>
      <c r="G545" s="62"/>
      <c r="H545" s="62"/>
      <c r="I545" s="70"/>
    </row>
    <row r="546" spans="5:9" ht="15.75" customHeight="1" x14ac:dyDescent="0.25">
      <c r="E546" s="62"/>
      <c r="F546" s="62"/>
      <c r="G546" s="62"/>
      <c r="H546" s="62"/>
      <c r="I546" s="70"/>
    </row>
    <row r="547" spans="5:9" ht="15.75" customHeight="1" x14ac:dyDescent="0.25">
      <c r="E547" s="62"/>
      <c r="F547" s="62"/>
      <c r="G547" s="62"/>
      <c r="H547" s="62"/>
      <c r="I547" s="70"/>
    </row>
    <row r="548" spans="5:9" ht="15.75" customHeight="1" x14ac:dyDescent="0.25">
      <c r="E548" s="62"/>
      <c r="F548" s="62"/>
      <c r="G548" s="62"/>
      <c r="H548" s="62"/>
      <c r="I548" s="70"/>
    </row>
    <row r="549" spans="5:9" ht="15.75" customHeight="1" x14ac:dyDescent="0.25">
      <c r="E549" s="62"/>
      <c r="F549" s="62"/>
      <c r="G549" s="62"/>
      <c r="H549" s="62"/>
      <c r="I549" s="70"/>
    </row>
    <row r="550" spans="5:9" ht="15.75" customHeight="1" x14ac:dyDescent="0.25">
      <c r="E550" s="62"/>
      <c r="F550" s="62"/>
      <c r="G550" s="62"/>
      <c r="H550" s="62"/>
      <c r="I550" s="70"/>
    </row>
    <row r="551" spans="5:9" ht="15.75" customHeight="1" x14ac:dyDescent="0.25">
      <c r="E551" s="62"/>
      <c r="F551" s="62"/>
      <c r="G551" s="62"/>
      <c r="H551" s="62"/>
      <c r="I551" s="70"/>
    </row>
    <row r="552" spans="5:9" ht="15.75" customHeight="1" x14ac:dyDescent="0.25">
      <c r="E552" s="62"/>
      <c r="F552" s="62"/>
      <c r="G552" s="62"/>
      <c r="H552" s="62"/>
      <c r="I552" s="70"/>
    </row>
    <row r="553" spans="5:9" ht="15.75" customHeight="1" x14ac:dyDescent="0.25">
      <c r="E553" s="62"/>
      <c r="F553" s="62"/>
      <c r="G553" s="62"/>
      <c r="H553" s="62"/>
      <c r="I553" s="70"/>
    </row>
    <row r="554" spans="5:9" ht="15.75" customHeight="1" x14ac:dyDescent="0.25">
      <c r="E554" s="62"/>
      <c r="F554" s="62"/>
      <c r="G554" s="62"/>
      <c r="H554" s="62"/>
      <c r="I554" s="70"/>
    </row>
    <row r="555" spans="5:9" ht="15.75" customHeight="1" x14ac:dyDescent="0.25">
      <c r="E555" s="62"/>
      <c r="F555" s="62"/>
      <c r="G555" s="62"/>
      <c r="H555" s="62"/>
      <c r="I555" s="70"/>
    </row>
    <row r="556" spans="5:9" ht="15.75" customHeight="1" x14ac:dyDescent="0.25">
      <c r="E556" s="62"/>
      <c r="F556" s="62"/>
      <c r="G556" s="62"/>
      <c r="H556" s="62"/>
      <c r="I556" s="70"/>
    </row>
    <row r="557" spans="5:9" ht="15.75" customHeight="1" x14ac:dyDescent="0.25">
      <c r="E557" s="62"/>
      <c r="F557" s="62"/>
      <c r="G557" s="62"/>
      <c r="H557" s="62"/>
      <c r="I557" s="70"/>
    </row>
    <row r="558" spans="5:9" ht="15.75" customHeight="1" x14ac:dyDescent="0.25">
      <c r="E558" s="62"/>
      <c r="F558" s="62"/>
      <c r="G558" s="62"/>
      <c r="H558" s="62"/>
      <c r="I558" s="70"/>
    </row>
    <row r="559" spans="5:9" ht="15.75" customHeight="1" x14ac:dyDescent="0.25">
      <c r="E559" s="62"/>
      <c r="F559" s="62"/>
      <c r="G559" s="62"/>
      <c r="H559" s="62"/>
      <c r="I559" s="70"/>
    </row>
    <row r="560" spans="5:9" ht="15.75" customHeight="1" x14ac:dyDescent="0.25">
      <c r="E560" s="62"/>
      <c r="F560" s="62"/>
      <c r="G560" s="62"/>
      <c r="H560" s="62"/>
      <c r="I560" s="70"/>
    </row>
    <row r="561" spans="5:9" ht="15.75" customHeight="1" x14ac:dyDescent="0.25">
      <c r="E561" s="62"/>
      <c r="F561" s="62"/>
      <c r="G561" s="62"/>
      <c r="H561" s="62"/>
      <c r="I561" s="70"/>
    </row>
    <row r="562" spans="5:9" ht="15.75" customHeight="1" x14ac:dyDescent="0.25">
      <c r="E562" s="62"/>
      <c r="F562" s="62"/>
      <c r="G562" s="62"/>
      <c r="H562" s="62"/>
      <c r="I562" s="70"/>
    </row>
    <row r="563" spans="5:9" ht="15.75" customHeight="1" x14ac:dyDescent="0.25">
      <c r="E563" s="62"/>
      <c r="F563" s="62"/>
      <c r="G563" s="62"/>
      <c r="H563" s="62"/>
      <c r="I563" s="70"/>
    </row>
    <row r="564" spans="5:9" ht="15.75" customHeight="1" x14ac:dyDescent="0.25">
      <c r="E564" s="62"/>
      <c r="F564" s="62"/>
      <c r="G564" s="62"/>
      <c r="H564" s="62"/>
      <c r="I564" s="70"/>
    </row>
    <row r="565" spans="5:9" ht="15.75" customHeight="1" x14ac:dyDescent="0.25">
      <c r="E565" s="62"/>
      <c r="F565" s="62"/>
      <c r="G565" s="62"/>
      <c r="H565" s="62"/>
      <c r="I565" s="70"/>
    </row>
    <row r="566" spans="5:9" ht="15.75" customHeight="1" x14ac:dyDescent="0.25">
      <c r="E566" s="62"/>
      <c r="F566" s="62"/>
      <c r="G566" s="62"/>
      <c r="H566" s="62"/>
      <c r="I566" s="70"/>
    </row>
    <row r="567" spans="5:9" ht="15.75" customHeight="1" x14ac:dyDescent="0.25">
      <c r="E567" s="62"/>
      <c r="F567" s="62"/>
      <c r="G567" s="62"/>
      <c r="H567" s="62"/>
      <c r="I567" s="70"/>
    </row>
    <row r="568" spans="5:9" ht="15.75" customHeight="1" x14ac:dyDescent="0.25">
      <c r="E568" s="62"/>
      <c r="F568" s="62"/>
      <c r="G568" s="62"/>
      <c r="H568" s="62"/>
      <c r="I568" s="70"/>
    </row>
    <row r="569" spans="5:9" ht="15.75" customHeight="1" x14ac:dyDescent="0.25">
      <c r="E569" s="62"/>
      <c r="F569" s="62"/>
      <c r="G569" s="62"/>
      <c r="H569" s="62"/>
      <c r="I569" s="70"/>
    </row>
    <row r="570" spans="5:9" ht="15.75" customHeight="1" x14ac:dyDescent="0.25">
      <c r="E570" s="62"/>
      <c r="F570" s="62"/>
      <c r="G570" s="62"/>
      <c r="H570" s="62"/>
      <c r="I570" s="70"/>
    </row>
    <row r="571" spans="5:9" ht="15.75" customHeight="1" x14ac:dyDescent="0.25">
      <c r="E571" s="62"/>
      <c r="F571" s="62"/>
      <c r="G571" s="62"/>
      <c r="H571" s="62"/>
      <c r="I571" s="70"/>
    </row>
    <row r="572" spans="5:9" ht="15.75" customHeight="1" x14ac:dyDescent="0.25">
      <c r="E572" s="62"/>
      <c r="F572" s="62"/>
      <c r="G572" s="62"/>
      <c r="H572" s="62"/>
      <c r="I572" s="70"/>
    </row>
    <row r="573" spans="5:9" ht="15.75" customHeight="1" x14ac:dyDescent="0.25">
      <c r="E573" s="62"/>
      <c r="F573" s="62"/>
      <c r="G573" s="62"/>
      <c r="H573" s="62"/>
      <c r="I573" s="70"/>
    </row>
    <row r="574" spans="5:9" ht="15.75" customHeight="1" x14ac:dyDescent="0.25">
      <c r="E574" s="62"/>
      <c r="F574" s="62"/>
      <c r="G574" s="62"/>
      <c r="H574" s="62"/>
      <c r="I574" s="70"/>
    </row>
    <row r="575" spans="5:9" ht="15.75" customHeight="1" x14ac:dyDescent="0.25">
      <c r="E575" s="62"/>
      <c r="F575" s="62"/>
      <c r="G575" s="62"/>
      <c r="H575" s="62"/>
      <c r="I575" s="70"/>
    </row>
    <row r="576" spans="5:9" ht="15.75" customHeight="1" x14ac:dyDescent="0.25">
      <c r="E576" s="62"/>
      <c r="F576" s="62"/>
      <c r="G576" s="62"/>
      <c r="H576" s="62"/>
      <c r="I576" s="70"/>
    </row>
    <row r="577" spans="5:9" ht="15.75" customHeight="1" x14ac:dyDescent="0.25">
      <c r="E577" s="62"/>
      <c r="F577" s="62"/>
      <c r="G577" s="62"/>
      <c r="H577" s="62"/>
      <c r="I577" s="70"/>
    </row>
    <row r="578" spans="5:9" ht="15.75" customHeight="1" x14ac:dyDescent="0.25">
      <c r="E578" s="62"/>
      <c r="F578" s="62"/>
      <c r="G578" s="62"/>
      <c r="H578" s="62"/>
      <c r="I578" s="70"/>
    </row>
    <row r="579" spans="5:9" ht="15.75" customHeight="1" x14ac:dyDescent="0.25">
      <c r="E579" s="62"/>
      <c r="F579" s="62"/>
      <c r="G579" s="62"/>
      <c r="H579" s="62"/>
      <c r="I579" s="70"/>
    </row>
    <row r="580" spans="5:9" ht="15.75" customHeight="1" x14ac:dyDescent="0.25">
      <c r="E580" s="62"/>
      <c r="F580" s="62"/>
      <c r="G580" s="62"/>
      <c r="H580" s="62"/>
      <c r="I580" s="70"/>
    </row>
    <row r="581" spans="5:9" ht="15.75" customHeight="1" x14ac:dyDescent="0.25">
      <c r="E581" s="62"/>
      <c r="F581" s="62"/>
      <c r="G581" s="62"/>
      <c r="H581" s="62"/>
      <c r="I581" s="70"/>
    </row>
    <row r="582" spans="5:9" ht="15.75" customHeight="1" x14ac:dyDescent="0.25">
      <c r="E582" s="62"/>
      <c r="F582" s="62"/>
      <c r="G582" s="62"/>
      <c r="H582" s="62"/>
      <c r="I582" s="70"/>
    </row>
    <row r="583" spans="5:9" ht="15.75" customHeight="1" x14ac:dyDescent="0.25">
      <c r="E583" s="62"/>
      <c r="F583" s="62"/>
      <c r="G583" s="62"/>
      <c r="H583" s="62"/>
      <c r="I583" s="70"/>
    </row>
    <row r="584" spans="5:9" ht="15.75" customHeight="1" x14ac:dyDescent="0.25">
      <c r="E584" s="62"/>
      <c r="F584" s="62"/>
      <c r="G584" s="62"/>
      <c r="H584" s="62"/>
      <c r="I584" s="70"/>
    </row>
    <row r="585" spans="5:9" ht="15.75" customHeight="1" x14ac:dyDescent="0.25">
      <c r="E585" s="62"/>
      <c r="F585" s="62"/>
      <c r="G585" s="62"/>
      <c r="H585" s="62"/>
      <c r="I585" s="70"/>
    </row>
    <row r="586" spans="5:9" ht="15.75" customHeight="1" x14ac:dyDescent="0.25">
      <c r="E586" s="62"/>
      <c r="F586" s="62"/>
      <c r="G586" s="62"/>
      <c r="H586" s="62"/>
      <c r="I586" s="70"/>
    </row>
    <row r="587" spans="5:9" ht="15.75" customHeight="1" x14ac:dyDescent="0.25">
      <c r="E587" s="62"/>
      <c r="F587" s="62"/>
      <c r="G587" s="62"/>
      <c r="H587" s="62"/>
      <c r="I587" s="70"/>
    </row>
    <row r="588" spans="5:9" ht="15.75" customHeight="1" x14ac:dyDescent="0.25">
      <c r="E588" s="62"/>
      <c r="F588" s="62"/>
      <c r="G588" s="62"/>
      <c r="H588" s="62"/>
      <c r="I588" s="70"/>
    </row>
    <row r="589" spans="5:9" ht="15.75" customHeight="1" x14ac:dyDescent="0.25">
      <c r="E589" s="62"/>
      <c r="F589" s="62"/>
      <c r="G589" s="62"/>
      <c r="H589" s="62"/>
      <c r="I589" s="70"/>
    </row>
    <row r="590" spans="5:9" ht="15.75" customHeight="1" x14ac:dyDescent="0.25">
      <c r="E590" s="62"/>
      <c r="F590" s="62"/>
      <c r="G590" s="62"/>
      <c r="H590" s="62"/>
      <c r="I590" s="70"/>
    </row>
    <row r="591" spans="5:9" ht="15.75" customHeight="1" x14ac:dyDescent="0.25">
      <c r="E591" s="62"/>
      <c r="F591" s="62"/>
      <c r="G591" s="62"/>
      <c r="H591" s="62"/>
      <c r="I591" s="70"/>
    </row>
    <row r="592" spans="5:9" ht="15.75" customHeight="1" x14ac:dyDescent="0.25">
      <c r="E592" s="62"/>
      <c r="F592" s="62"/>
      <c r="G592" s="62"/>
      <c r="H592" s="62"/>
      <c r="I592" s="70"/>
    </row>
    <row r="593" spans="5:9" ht="15.75" customHeight="1" x14ac:dyDescent="0.25">
      <c r="E593" s="62"/>
      <c r="F593" s="62"/>
      <c r="G593" s="62"/>
      <c r="H593" s="62"/>
      <c r="I593" s="70"/>
    </row>
    <row r="594" spans="5:9" ht="15.75" customHeight="1" x14ac:dyDescent="0.25">
      <c r="E594" s="62"/>
      <c r="F594" s="62"/>
      <c r="G594" s="62"/>
      <c r="H594" s="62"/>
      <c r="I594" s="70"/>
    </row>
    <row r="595" spans="5:9" ht="15.75" customHeight="1" x14ac:dyDescent="0.25">
      <c r="E595" s="62"/>
      <c r="F595" s="62"/>
      <c r="G595" s="62"/>
      <c r="H595" s="62"/>
      <c r="I595" s="70"/>
    </row>
    <row r="596" spans="5:9" ht="15.75" customHeight="1" x14ac:dyDescent="0.25">
      <c r="E596" s="62"/>
      <c r="F596" s="62"/>
      <c r="G596" s="62"/>
      <c r="H596" s="62"/>
      <c r="I596" s="70"/>
    </row>
    <row r="597" spans="5:9" ht="15.75" customHeight="1" x14ac:dyDescent="0.25">
      <c r="E597" s="62"/>
      <c r="F597" s="62"/>
      <c r="G597" s="62"/>
      <c r="H597" s="62"/>
      <c r="I597" s="70"/>
    </row>
    <row r="598" spans="5:9" ht="15.75" customHeight="1" x14ac:dyDescent="0.25">
      <c r="E598" s="62"/>
      <c r="F598" s="62"/>
      <c r="G598" s="62"/>
      <c r="H598" s="62"/>
      <c r="I598" s="70"/>
    </row>
    <row r="599" spans="5:9" ht="15.75" customHeight="1" x14ac:dyDescent="0.25">
      <c r="E599" s="62"/>
      <c r="F599" s="62"/>
      <c r="G599" s="62"/>
      <c r="H599" s="62"/>
      <c r="I599" s="70"/>
    </row>
    <row r="600" spans="5:9" ht="15.75" customHeight="1" x14ac:dyDescent="0.25">
      <c r="E600" s="62"/>
      <c r="F600" s="62"/>
      <c r="G600" s="62"/>
      <c r="H600" s="62"/>
      <c r="I600" s="70"/>
    </row>
    <row r="601" spans="5:9" ht="15.75" customHeight="1" x14ac:dyDescent="0.25">
      <c r="E601" s="62"/>
      <c r="F601" s="62"/>
      <c r="G601" s="62"/>
      <c r="H601" s="62"/>
      <c r="I601" s="70"/>
    </row>
    <row r="602" spans="5:9" ht="15.75" customHeight="1" x14ac:dyDescent="0.25">
      <c r="E602" s="62"/>
      <c r="F602" s="62"/>
      <c r="G602" s="62"/>
      <c r="H602" s="62"/>
      <c r="I602" s="70"/>
    </row>
    <row r="603" spans="5:9" ht="15.75" customHeight="1" x14ac:dyDescent="0.25">
      <c r="E603" s="62"/>
      <c r="F603" s="62"/>
      <c r="G603" s="62"/>
      <c r="H603" s="62"/>
      <c r="I603" s="70"/>
    </row>
    <row r="604" spans="5:9" ht="15.75" customHeight="1" x14ac:dyDescent="0.25">
      <c r="E604" s="62"/>
      <c r="F604" s="62"/>
      <c r="G604" s="62"/>
      <c r="H604" s="62"/>
      <c r="I604" s="70"/>
    </row>
    <row r="605" spans="5:9" ht="15.75" customHeight="1" x14ac:dyDescent="0.25">
      <c r="E605" s="62"/>
      <c r="F605" s="62"/>
      <c r="G605" s="62"/>
      <c r="H605" s="62"/>
      <c r="I605" s="70"/>
    </row>
    <row r="606" spans="5:9" ht="15.75" customHeight="1" x14ac:dyDescent="0.25">
      <c r="E606" s="62"/>
      <c r="F606" s="62"/>
      <c r="G606" s="62"/>
      <c r="H606" s="62"/>
      <c r="I606" s="70"/>
    </row>
    <row r="607" spans="5:9" ht="15.75" customHeight="1" x14ac:dyDescent="0.25">
      <c r="E607" s="62"/>
      <c r="F607" s="62"/>
      <c r="G607" s="62"/>
      <c r="H607" s="62"/>
      <c r="I607" s="70"/>
    </row>
    <row r="608" spans="5:9" ht="15.75" customHeight="1" x14ac:dyDescent="0.25">
      <c r="E608" s="62"/>
      <c r="F608" s="62"/>
      <c r="G608" s="62"/>
      <c r="H608" s="62"/>
      <c r="I608" s="70"/>
    </row>
    <row r="609" spans="5:9" ht="15.75" customHeight="1" x14ac:dyDescent="0.25">
      <c r="E609" s="62"/>
      <c r="F609" s="62"/>
      <c r="G609" s="62"/>
      <c r="H609" s="62"/>
      <c r="I609" s="70"/>
    </row>
    <row r="610" spans="5:9" ht="15.75" customHeight="1" x14ac:dyDescent="0.25">
      <c r="E610" s="62"/>
      <c r="F610" s="62"/>
      <c r="G610" s="62"/>
      <c r="H610" s="62"/>
      <c r="I610" s="70"/>
    </row>
    <row r="611" spans="5:9" ht="15.75" customHeight="1" x14ac:dyDescent="0.25">
      <c r="E611" s="62"/>
      <c r="F611" s="62"/>
      <c r="G611" s="62"/>
      <c r="H611" s="62"/>
      <c r="I611" s="70"/>
    </row>
    <row r="612" spans="5:9" ht="15.75" customHeight="1" x14ac:dyDescent="0.25">
      <c r="E612" s="62"/>
      <c r="F612" s="62"/>
      <c r="G612" s="62"/>
      <c r="H612" s="62"/>
      <c r="I612" s="70"/>
    </row>
    <row r="613" spans="5:9" ht="15.75" customHeight="1" x14ac:dyDescent="0.25">
      <c r="E613" s="62"/>
      <c r="F613" s="62"/>
      <c r="G613" s="62"/>
      <c r="H613" s="62"/>
      <c r="I613" s="70"/>
    </row>
    <row r="614" spans="5:9" ht="15.75" customHeight="1" x14ac:dyDescent="0.25">
      <c r="E614" s="62"/>
      <c r="F614" s="62"/>
      <c r="G614" s="62"/>
      <c r="H614" s="62"/>
      <c r="I614" s="70"/>
    </row>
    <row r="615" spans="5:9" ht="15.75" customHeight="1" x14ac:dyDescent="0.25">
      <c r="E615" s="62"/>
      <c r="F615" s="62"/>
      <c r="G615" s="62"/>
      <c r="H615" s="62"/>
      <c r="I615" s="70"/>
    </row>
    <row r="616" spans="5:9" ht="15.75" customHeight="1" x14ac:dyDescent="0.25">
      <c r="E616" s="62"/>
      <c r="F616" s="62"/>
      <c r="G616" s="62"/>
      <c r="H616" s="62"/>
      <c r="I616" s="70"/>
    </row>
    <row r="617" spans="5:9" ht="15.75" customHeight="1" x14ac:dyDescent="0.25">
      <c r="E617" s="62"/>
      <c r="F617" s="62"/>
      <c r="G617" s="62"/>
      <c r="H617" s="62"/>
      <c r="I617" s="70"/>
    </row>
    <row r="618" spans="5:9" ht="15.75" customHeight="1" x14ac:dyDescent="0.25">
      <c r="E618" s="62"/>
      <c r="F618" s="62"/>
      <c r="G618" s="62"/>
      <c r="H618" s="62"/>
      <c r="I618" s="70"/>
    </row>
    <row r="619" spans="5:9" ht="15.75" customHeight="1" x14ac:dyDescent="0.25">
      <c r="E619" s="62"/>
      <c r="F619" s="62"/>
      <c r="G619" s="62"/>
      <c r="H619" s="62"/>
      <c r="I619" s="70"/>
    </row>
    <row r="620" spans="5:9" ht="15.75" customHeight="1" x14ac:dyDescent="0.25">
      <c r="E620" s="62"/>
      <c r="F620" s="62"/>
      <c r="G620" s="62"/>
      <c r="H620" s="62"/>
      <c r="I620" s="70"/>
    </row>
    <row r="621" spans="5:9" ht="15.75" customHeight="1" x14ac:dyDescent="0.25">
      <c r="E621" s="62"/>
      <c r="F621" s="62"/>
      <c r="G621" s="62"/>
      <c r="H621" s="62"/>
      <c r="I621" s="70"/>
    </row>
    <row r="622" spans="5:9" ht="15.75" customHeight="1" x14ac:dyDescent="0.25">
      <c r="E622" s="62"/>
      <c r="F622" s="62"/>
      <c r="G622" s="62"/>
      <c r="H622" s="62"/>
      <c r="I622" s="70"/>
    </row>
    <row r="623" spans="5:9" ht="15.75" customHeight="1" x14ac:dyDescent="0.25">
      <c r="E623" s="62"/>
      <c r="F623" s="62"/>
      <c r="G623" s="62"/>
      <c r="H623" s="62"/>
      <c r="I623" s="70"/>
    </row>
    <row r="624" spans="5:9" ht="15.75" customHeight="1" x14ac:dyDescent="0.25">
      <c r="E624" s="62"/>
      <c r="F624" s="62"/>
      <c r="G624" s="62"/>
      <c r="H624" s="62"/>
      <c r="I624" s="70"/>
    </row>
    <row r="625" spans="5:9" ht="15.75" customHeight="1" x14ac:dyDescent="0.25">
      <c r="E625" s="62"/>
      <c r="F625" s="62"/>
      <c r="G625" s="62"/>
      <c r="H625" s="62"/>
      <c r="I625" s="70"/>
    </row>
    <row r="626" spans="5:9" ht="15.75" customHeight="1" x14ac:dyDescent="0.25">
      <c r="E626" s="62"/>
      <c r="F626" s="62"/>
      <c r="G626" s="62"/>
      <c r="H626" s="62"/>
      <c r="I626" s="70"/>
    </row>
    <row r="627" spans="5:9" ht="15.75" customHeight="1" x14ac:dyDescent="0.25">
      <c r="E627" s="62"/>
      <c r="F627" s="62"/>
      <c r="G627" s="62"/>
      <c r="H627" s="62"/>
      <c r="I627" s="70"/>
    </row>
    <row r="628" spans="5:9" ht="15.75" customHeight="1" x14ac:dyDescent="0.25">
      <c r="E628" s="62"/>
      <c r="F628" s="62"/>
      <c r="G628" s="62"/>
      <c r="H628" s="62"/>
      <c r="I628" s="70"/>
    </row>
    <row r="629" spans="5:9" ht="15.75" customHeight="1" x14ac:dyDescent="0.25">
      <c r="E629" s="62"/>
      <c r="F629" s="62"/>
      <c r="G629" s="62"/>
      <c r="H629" s="62"/>
      <c r="I629" s="70"/>
    </row>
    <row r="630" spans="5:9" ht="15.75" customHeight="1" x14ac:dyDescent="0.25">
      <c r="E630" s="62"/>
      <c r="F630" s="62"/>
      <c r="G630" s="62"/>
      <c r="H630" s="62"/>
      <c r="I630" s="70"/>
    </row>
    <row r="631" spans="5:9" ht="15.75" customHeight="1" x14ac:dyDescent="0.25">
      <c r="E631" s="62"/>
      <c r="F631" s="62"/>
      <c r="G631" s="62"/>
      <c r="H631" s="62"/>
      <c r="I631" s="70"/>
    </row>
    <row r="632" spans="5:9" ht="15.75" customHeight="1" x14ac:dyDescent="0.25">
      <c r="E632" s="62"/>
      <c r="F632" s="62"/>
      <c r="G632" s="62"/>
      <c r="H632" s="62"/>
      <c r="I632" s="70"/>
    </row>
    <row r="633" spans="5:9" ht="15.75" customHeight="1" x14ac:dyDescent="0.25">
      <c r="E633" s="62"/>
      <c r="F633" s="62"/>
      <c r="G633" s="62"/>
      <c r="H633" s="62"/>
      <c r="I633" s="70"/>
    </row>
    <row r="634" spans="5:9" ht="15.75" customHeight="1" x14ac:dyDescent="0.25">
      <c r="E634" s="62"/>
      <c r="F634" s="62"/>
      <c r="G634" s="62"/>
      <c r="H634" s="62"/>
      <c r="I634" s="70"/>
    </row>
    <row r="635" spans="5:9" ht="15.75" customHeight="1" x14ac:dyDescent="0.25">
      <c r="E635" s="62"/>
      <c r="F635" s="62"/>
      <c r="G635" s="62"/>
      <c r="H635" s="62"/>
      <c r="I635" s="70"/>
    </row>
    <row r="636" spans="5:9" ht="15.75" customHeight="1" x14ac:dyDescent="0.25">
      <c r="E636" s="62"/>
      <c r="F636" s="62"/>
      <c r="G636" s="62"/>
      <c r="H636" s="62"/>
      <c r="I636" s="70"/>
    </row>
    <row r="637" spans="5:9" ht="15.75" customHeight="1" x14ac:dyDescent="0.25">
      <c r="E637" s="62"/>
      <c r="F637" s="62"/>
      <c r="G637" s="62"/>
      <c r="H637" s="62"/>
      <c r="I637" s="70"/>
    </row>
    <row r="638" spans="5:9" ht="15.75" customHeight="1" x14ac:dyDescent="0.25">
      <c r="E638" s="62"/>
      <c r="F638" s="62"/>
      <c r="G638" s="62"/>
      <c r="H638" s="62"/>
      <c r="I638" s="70"/>
    </row>
    <row r="639" spans="5:9" ht="15.75" customHeight="1" x14ac:dyDescent="0.25">
      <c r="E639" s="62"/>
      <c r="F639" s="62"/>
      <c r="G639" s="62"/>
      <c r="H639" s="62"/>
      <c r="I639" s="70"/>
    </row>
    <row r="640" spans="5:9" ht="15.75" customHeight="1" x14ac:dyDescent="0.25">
      <c r="E640" s="62"/>
      <c r="F640" s="62"/>
      <c r="G640" s="62"/>
      <c r="H640" s="62"/>
      <c r="I640" s="70"/>
    </row>
    <row r="641" spans="5:9" ht="15.75" customHeight="1" x14ac:dyDescent="0.25">
      <c r="E641" s="62"/>
      <c r="F641" s="62"/>
      <c r="G641" s="62"/>
      <c r="H641" s="62"/>
      <c r="I641" s="70"/>
    </row>
    <row r="642" spans="5:9" ht="15.75" customHeight="1" x14ac:dyDescent="0.25">
      <c r="E642" s="62"/>
      <c r="F642" s="62"/>
      <c r="G642" s="62"/>
      <c r="H642" s="62"/>
      <c r="I642" s="70"/>
    </row>
    <row r="643" spans="5:9" ht="15.75" customHeight="1" x14ac:dyDescent="0.25">
      <c r="E643" s="62"/>
      <c r="F643" s="62"/>
      <c r="G643" s="62"/>
      <c r="H643" s="62"/>
      <c r="I643" s="70"/>
    </row>
    <row r="644" spans="5:9" ht="15.75" customHeight="1" x14ac:dyDescent="0.25">
      <c r="E644" s="62"/>
      <c r="F644" s="62"/>
      <c r="G644" s="62"/>
      <c r="H644" s="62"/>
      <c r="I644" s="70"/>
    </row>
    <row r="645" spans="5:9" ht="15.75" customHeight="1" x14ac:dyDescent="0.25">
      <c r="E645" s="62"/>
      <c r="F645" s="62"/>
      <c r="G645" s="62"/>
      <c r="H645" s="62"/>
      <c r="I645" s="70"/>
    </row>
    <row r="646" spans="5:9" ht="15.75" customHeight="1" x14ac:dyDescent="0.25">
      <c r="E646" s="62"/>
      <c r="F646" s="62"/>
      <c r="G646" s="62"/>
      <c r="H646" s="62"/>
      <c r="I646" s="70"/>
    </row>
    <row r="647" spans="5:9" ht="15.75" customHeight="1" x14ac:dyDescent="0.25">
      <c r="E647" s="62"/>
      <c r="F647" s="62"/>
      <c r="G647" s="62"/>
      <c r="H647" s="62"/>
      <c r="I647" s="70"/>
    </row>
    <row r="648" spans="5:9" ht="15.75" customHeight="1" x14ac:dyDescent="0.25">
      <c r="E648" s="62"/>
      <c r="F648" s="62"/>
      <c r="G648" s="62"/>
      <c r="H648" s="62"/>
      <c r="I648" s="70"/>
    </row>
    <row r="649" spans="5:9" ht="15.75" customHeight="1" x14ac:dyDescent="0.25">
      <c r="E649" s="62"/>
      <c r="F649" s="62"/>
      <c r="G649" s="62"/>
      <c r="H649" s="62"/>
      <c r="I649" s="70"/>
    </row>
    <row r="650" spans="5:9" ht="15.75" customHeight="1" x14ac:dyDescent="0.25">
      <c r="E650" s="62"/>
      <c r="F650" s="62"/>
      <c r="G650" s="62"/>
      <c r="H650" s="62"/>
      <c r="I650" s="70"/>
    </row>
    <row r="651" spans="5:9" ht="15.75" customHeight="1" x14ac:dyDescent="0.25">
      <c r="E651" s="62"/>
      <c r="F651" s="62"/>
      <c r="G651" s="62"/>
      <c r="H651" s="62"/>
      <c r="I651" s="70"/>
    </row>
    <row r="652" spans="5:9" ht="15.75" customHeight="1" x14ac:dyDescent="0.25">
      <c r="E652" s="62"/>
      <c r="F652" s="62"/>
      <c r="G652" s="62"/>
      <c r="H652" s="62"/>
      <c r="I652" s="70"/>
    </row>
    <row r="653" spans="5:9" ht="15.75" customHeight="1" x14ac:dyDescent="0.25">
      <c r="E653" s="62"/>
      <c r="F653" s="62"/>
      <c r="G653" s="62"/>
      <c r="H653" s="62"/>
      <c r="I653" s="70"/>
    </row>
    <row r="654" spans="5:9" ht="15.75" customHeight="1" x14ac:dyDescent="0.25">
      <c r="E654" s="62"/>
      <c r="F654" s="62"/>
      <c r="G654" s="62"/>
      <c r="H654" s="62"/>
      <c r="I654" s="70"/>
    </row>
    <row r="655" spans="5:9" ht="15.75" customHeight="1" x14ac:dyDescent="0.25">
      <c r="E655" s="62"/>
      <c r="F655" s="62"/>
      <c r="G655" s="62"/>
      <c r="H655" s="62"/>
      <c r="I655" s="70"/>
    </row>
    <row r="656" spans="5:9" ht="15.75" customHeight="1" x14ac:dyDescent="0.25">
      <c r="E656" s="62"/>
      <c r="F656" s="62"/>
      <c r="G656" s="62"/>
      <c r="H656" s="62"/>
      <c r="I656" s="70"/>
    </row>
    <row r="657" spans="5:9" ht="15.75" customHeight="1" x14ac:dyDescent="0.25">
      <c r="E657" s="62"/>
      <c r="F657" s="62"/>
      <c r="G657" s="62"/>
      <c r="H657" s="62"/>
      <c r="I657" s="70"/>
    </row>
    <row r="658" spans="5:9" ht="15.75" customHeight="1" x14ac:dyDescent="0.25">
      <c r="E658" s="62"/>
      <c r="F658" s="62"/>
      <c r="G658" s="62"/>
      <c r="H658" s="62"/>
      <c r="I658" s="70"/>
    </row>
    <row r="659" spans="5:9" ht="15.75" customHeight="1" x14ac:dyDescent="0.25">
      <c r="E659" s="62"/>
      <c r="F659" s="62"/>
      <c r="G659" s="62"/>
      <c r="H659" s="62"/>
      <c r="I659" s="70"/>
    </row>
    <row r="660" spans="5:9" ht="15.75" customHeight="1" x14ac:dyDescent="0.25">
      <c r="E660" s="62"/>
      <c r="F660" s="62"/>
      <c r="G660" s="62"/>
      <c r="H660" s="62"/>
      <c r="I660" s="70"/>
    </row>
    <row r="661" spans="5:9" ht="15.75" customHeight="1" x14ac:dyDescent="0.25">
      <c r="E661" s="62"/>
      <c r="F661" s="62"/>
      <c r="G661" s="62"/>
      <c r="H661" s="62"/>
      <c r="I661" s="70"/>
    </row>
    <row r="662" spans="5:9" ht="15.75" customHeight="1" x14ac:dyDescent="0.25">
      <c r="E662" s="62"/>
      <c r="F662" s="62"/>
      <c r="G662" s="62"/>
      <c r="H662" s="62"/>
      <c r="I662" s="70"/>
    </row>
    <row r="663" spans="5:9" ht="15.75" customHeight="1" x14ac:dyDescent="0.25">
      <c r="E663" s="62"/>
      <c r="F663" s="62"/>
      <c r="G663" s="62"/>
      <c r="H663" s="62"/>
      <c r="I663" s="70"/>
    </row>
    <row r="664" spans="5:9" ht="15.75" customHeight="1" x14ac:dyDescent="0.25">
      <c r="E664" s="62"/>
      <c r="F664" s="62"/>
      <c r="G664" s="62"/>
      <c r="H664" s="62"/>
      <c r="I664" s="70"/>
    </row>
    <row r="665" spans="5:9" ht="15.75" customHeight="1" x14ac:dyDescent="0.25">
      <c r="E665" s="62"/>
      <c r="F665" s="62"/>
      <c r="G665" s="62"/>
      <c r="H665" s="62"/>
      <c r="I665" s="70"/>
    </row>
    <row r="666" spans="5:9" ht="15.75" customHeight="1" x14ac:dyDescent="0.25">
      <c r="E666" s="62"/>
      <c r="F666" s="62"/>
      <c r="G666" s="62"/>
      <c r="H666" s="62"/>
      <c r="I666" s="70"/>
    </row>
    <row r="667" spans="5:9" ht="15.75" customHeight="1" x14ac:dyDescent="0.25">
      <c r="E667" s="62"/>
      <c r="F667" s="62"/>
      <c r="G667" s="62"/>
      <c r="H667" s="62"/>
      <c r="I667" s="70"/>
    </row>
    <row r="668" spans="5:9" ht="15.75" customHeight="1" x14ac:dyDescent="0.25">
      <c r="E668" s="62"/>
      <c r="F668" s="62"/>
      <c r="G668" s="62"/>
      <c r="H668" s="62"/>
      <c r="I668" s="70"/>
    </row>
    <row r="669" spans="5:9" ht="15.75" customHeight="1" x14ac:dyDescent="0.25">
      <c r="E669" s="62"/>
      <c r="F669" s="62"/>
      <c r="G669" s="62"/>
      <c r="H669" s="62"/>
      <c r="I669" s="70"/>
    </row>
    <row r="670" spans="5:9" ht="15.75" customHeight="1" x14ac:dyDescent="0.25">
      <c r="E670" s="62"/>
      <c r="F670" s="62"/>
      <c r="G670" s="62"/>
      <c r="H670" s="62"/>
      <c r="I670" s="70"/>
    </row>
    <row r="671" spans="5:9" ht="15.75" customHeight="1" x14ac:dyDescent="0.25">
      <c r="E671" s="62"/>
      <c r="F671" s="62"/>
      <c r="G671" s="62"/>
      <c r="H671" s="62"/>
      <c r="I671" s="70"/>
    </row>
    <row r="672" spans="5:9" ht="15.75" customHeight="1" x14ac:dyDescent="0.25">
      <c r="E672" s="62"/>
      <c r="F672" s="62"/>
      <c r="G672" s="62"/>
      <c r="H672" s="62"/>
      <c r="I672" s="70"/>
    </row>
    <row r="673" spans="5:9" ht="15.75" customHeight="1" x14ac:dyDescent="0.25">
      <c r="E673" s="62"/>
      <c r="F673" s="62"/>
      <c r="G673" s="62"/>
      <c r="H673" s="62"/>
      <c r="I673" s="70"/>
    </row>
    <row r="674" spans="5:9" ht="15.75" customHeight="1" x14ac:dyDescent="0.25">
      <c r="E674" s="62"/>
      <c r="F674" s="62"/>
      <c r="G674" s="62"/>
      <c r="H674" s="62"/>
      <c r="I674" s="70"/>
    </row>
    <row r="675" spans="5:9" ht="15.75" customHeight="1" x14ac:dyDescent="0.25">
      <c r="E675" s="62"/>
      <c r="F675" s="62"/>
      <c r="G675" s="62"/>
      <c r="H675" s="62"/>
      <c r="I675" s="70"/>
    </row>
    <row r="676" spans="5:9" ht="15.75" customHeight="1" x14ac:dyDescent="0.25">
      <c r="E676" s="62"/>
      <c r="F676" s="62"/>
      <c r="G676" s="62"/>
      <c r="H676" s="62"/>
      <c r="I676" s="70"/>
    </row>
    <row r="677" spans="5:9" ht="15.75" customHeight="1" x14ac:dyDescent="0.25">
      <c r="E677" s="62"/>
      <c r="F677" s="62"/>
      <c r="G677" s="62"/>
      <c r="H677" s="62"/>
      <c r="I677" s="70"/>
    </row>
    <row r="678" spans="5:9" ht="15.75" customHeight="1" x14ac:dyDescent="0.25">
      <c r="E678" s="62"/>
      <c r="F678" s="62"/>
      <c r="G678" s="62"/>
      <c r="H678" s="62"/>
      <c r="I678" s="70"/>
    </row>
    <row r="679" spans="5:9" ht="15.75" customHeight="1" x14ac:dyDescent="0.25">
      <c r="E679" s="62"/>
      <c r="F679" s="62"/>
      <c r="G679" s="62"/>
      <c r="H679" s="62"/>
      <c r="I679" s="70"/>
    </row>
    <row r="680" spans="5:9" ht="15.75" customHeight="1" x14ac:dyDescent="0.25">
      <c r="E680" s="62"/>
      <c r="F680" s="62"/>
      <c r="G680" s="62"/>
      <c r="H680" s="62"/>
      <c r="I680" s="70"/>
    </row>
    <row r="681" spans="5:9" ht="15.75" customHeight="1" x14ac:dyDescent="0.25">
      <c r="E681" s="62"/>
      <c r="F681" s="62"/>
      <c r="G681" s="62"/>
      <c r="H681" s="62"/>
      <c r="I681" s="70"/>
    </row>
    <row r="682" spans="5:9" ht="15.75" customHeight="1" x14ac:dyDescent="0.25">
      <c r="E682" s="62"/>
      <c r="F682" s="62"/>
      <c r="G682" s="62"/>
      <c r="H682" s="62"/>
      <c r="I682" s="70"/>
    </row>
    <row r="683" spans="5:9" ht="15.75" customHeight="1" x14ac:dyDescent="0.25">
      <c r="E683" s="62"/>
      <c r="F683" s="62"/>
      <c r="G683" s="62"/>
      <c r="H683" s="62"/>
      <c r="I683" s="70"/>
    </row>
    <row r="684" spans="5:9" ht="15.75" customHeight="1" x14ac:dyDescent="0.25">
      <c r="E684" s="62"/>
      <c r="F684" s="62"/>
      <c r="G684" s="62"/>
      <c r="H684" s="62"/>
      <c r="I684" s="70"/>
    </row>
    <row r="685" spans="5:9" ht="15.75" customHeight="1" x14ac:dyDescent="0.25">
      <c r="E685" s="62"/>
      <c r="F685" s="62"/>
      <c r="G685" s="62"/>
      <c r="H685" s="62"/>
      <c r="I685" s="70"/>
    </row>
    <row r="686" spans="5:9" ht="15.75" customHeight="1" x14ac:dyDescent="0.25">
      <c r="E686" s="62"/>
      <c r="F686" s="62"/>
      <c r="G686" s="62"/>
      <c r="H686" s="62"/>
      <c r="I686" s="70"/>
    </row>
    <row r="687" spans="5:9" ht="15.75" customHeight="1" x14ac:dyDescent="0.25">
      <c r="E687" s="62"/>
      <c r="F687" s="62"/>
      <c r="G687" s="62"/>
      <c r="H687" s="62"/>
      <c r="I687" s="70"/>
    </row>
    <row r="688" spans="5:9" ht="15.75" customHeight="1" x14ac:dyDescent="0.25">
      <c r="E688" s="62"/>
      <c r="F688" s="62"/>
      <c r="G688" s="62"/>
      <c r="H688" s="62"/>
      <c r="I688" s="70"/>
    </row>
    <row r="689" spans="5:9" ht="15.75" customHeight="1" x14ac:dyDescent="0.25">
      <c r="E689" s="62"/>
      <c r="F689" s="62"/>
      <c r="G689" s="62"/>
      <c r="H689" s="62"/>
      <c r="I689" s="70"/>
    </row>
    <row r="690" spans="5:9" ht="15.75" customHeight="1" x14ac:dyDescent="0.25">
      <c r="E690" s="62"/>
      <c r="F690" s="62"/>
      <c r="G690" s="62"/>
      <c r="H690" s="62"/>
      <c r="I690" s="70"/>
    </row>
    <row r="691" spans="5:9" ht="15.75" customHeight="1" x14ac:dyDescent="0.25">
      <c r="E691" s="62"/>
      <c r="F691" s="62"/>
      <c r="G691" s="62"/>
      <c r="H691" s="62"/>
      <c r="I691" s="70"/>
    </row>
    <row r="692" spans="5:9" ht="15.75" customHeight="1" x14ac:dyDescent="0.25">
      <c r="E692" s="62"/>
      <c r="F692" s="62"/>
      <c r="G692" s="62"/>
      <c r="H692" s="62"/>
      <c r="I692" s="70"/>
    </row>
    <row r="693" spans="5:9" ht="15.75" customHeight="1" x14ac:dyDescent="0.25">
      <c r="E693" s="62"/>
      <c r="F693" s="62"/>
      <c r="G693" s="62"/>
      <c r="H693" s="62"/>
      <c r="I693" s="70"/>
    </row>
    <row r="694" spans="5:9" ht="15.75" customHeight="1" x14ac:dyDescent="0.25">
      <c r="E694" s="62"/>
      <c r="F694" s="62"/>
      <c r="G694" s="62"/>
      <c r="H694" s="62"/>
      <c r="I694" s="70"/>
    </row>
    <row r="695" spans="5:9" ht="15.75" customHeight="1" x14ac:dyDescent="0.25">
      <c r="E695" s="62"/>
      <c r="F695" s="62"/>
      <c r="G695" s="62"/>
      <c r="H695" s="62"/>
      <c r="I695" s="70"/>
    </row>
    <row r="696" spans="5:9" ht="15.75" customHeight="1" x14ac:dyDescent="0.25">
      <c r="E696" s="62"/>
      <c r="F696" s="62"/>
      <c r="G696" s="62"/>
      <c r="H696" s="62"/>
      <c r="I696" s="70"/>
    </row>
    <row r="697" spans="5:9" ht="15.75" customHeight="1" x14ac:dyDescent="0.25">
      <c r="E697" s="62"/>
      <c r="F697" s="62"/>
      <c r="G697" s="62"/>
      <c r="H697" s="62"/>
      <c r="I697" s="70"/>
    </row>
    <row r="698" spans="5:9" ht="15.75" customHeight="1" x14ac:dyDescent="0.25">
      <c r="E698" s="62"/>
      <c r="F698" s="62"/>
      <c r="G698" s="62"/>
      <c r="H698" s="62"/>
      <c r="I698" s="70"/>
    </row>
    <row r="699" spans="5:9" ht="15.75" customHeight="1" x14ac:dyDescent="0.25">
      <c r="E699" s="62"/>
      <c r="F699" s="62"/>
      <c r="G699" s="62"/>
      <c r="H699" s="62"/>
      <c r="I699" s="70"/>
    </row>
    <row r="700" spans="5:9" ht="15.75" customHeight="1" x14ac:dyDescent="0.25">
      <c r="E700" s="62"/>
      <c r="F700" s="62"/>
      <c r="G700" s="62"/>
      <c r="H700" s="62"/>
      <c r="I700" s="70"/>
    </row>
    <row r="701" spans="5:9" ht="15.75" customHeight="1" x14ac:dyDescent="0.25">
      <c r="E701" s="62"/>
      <c r="F701" s="62"/>
      <c r="G701" s="62"/>
      <c r="H701" s="62"/>
      <c r="I701" s="70"/>
    </row>
    <row r="702" spans="5:9" ht="15.75" customHeight="1" x14ac:dyDescent="0.25">
      <c r="E702" s="62"/>
      <c r="F702" s="62"/>
      <c r="G702" s="62"/>
      <c r="H702" s="62"/>
      <c r="I702" s="70"/>
    </row>
    <row r="703" spans="5:9" ht="15.75" customHeight="1" x14ac:dyDescent="0.25">
      <c r="E703" s="62"/>
      <c r="F703" s="62"/>
      <c r="G703" s="62"/>
      <c r="H703" s="62"/>
      <c r="I703" s="70"/>
    </row>
    <row r="704" spans="5:9" ht="15.75" customHeight="1" x14ac:dyDescent="0.25">
      <c r="E704" s="62"/>
      <c r="F704" s="62"/>
      <c r="G704" s="62"/>
      <c r="H704" s="62"/>
      <c r="I704" s="70"/>
    </row>
    <row r="705" spans="5:9" ht="15.75" customHeight="1" x14ac:dyDescent="0.25">
      <c r="E705" s="62"/>
      <c r="F705" s="62"/>
      <c r="G705" s="62"/>
      <c r="H705" s="62"/>
      <c r="I705" s="70"/>
    </row>
    <row r="706" spans="5:9" ht="15.75" customHeight="1" x14ac:dyDescent="0.25">
      <c r="E706" s="62"/>
      <c r="F706" s="62"/>
      <c r="G706" s="62"/>
      <c r="H706" s="62"/>
      <c r="I706" s="70"/>
    </row>
    <row r="707" spans="5:9" ht="15.75" customHeight="1" x14ac:dyDescent="0.25">
      <c r="E707" s="62"/>
      <c r="F707" s="62"/>
      <c r="G707" s="62"/>
      <c r="H707" s="62"/>
      <c r="I707" s="70"/>
    </row>
    <row r="708" spans="5:9" ht="15.75" customHeight="1" x14ac:dyDescent="0.25">
      <c r="E708" s="62"/>
      <c r="F708" s="62"/>
      <c r="G708" s="62"/>
      <c r="H708" s="62"/>
      <c r="I708" s="70"/>
    </row>
    <row r="709" spans="5:9" ht="15.75" customHeight="1" x14ac:dyDescent="0.25">
      <c r="E709" s="62"/>
      <c r="F709" s="62"/>
      <c r="G709" s="62"/>
      <c r="H709" s="62"/>
      <c r="I709" s="70"/>
    </row>
    <row r="710" spans="5:9" ht="15.75" customHeight="1" x14ac:dyDescent="0.25">
      <c r="E710" s="62"/>
      <c r="F710" s="62"/>
      <c r="G710" s="62"/>
      <c r="H710" s="62"/>
      <c r="I710" s="70"/>
    </row>
    <row r="711" spans="5:9" ht="15.75" customHeight="1" x14ac:dyDescent="0.25">
      <c r="E711" s="62"/>
      <c r="F711" s="62"/>
      <c r="G711" s="62"/>
      <c r="H711" s="62"/>
      <c r="I711" s="70"/>
    </row>
    <row r="712" spans="5:9" ht="15.75" customHeight="1" x14ac:dyDescent="0.25">
      <c r="E712" s="62"/>
      <c r="F712" s="62"/>
      <c r="G712" s="62"/>
      <c r="H712" s="62"/>
      <c r="I712" s="70"/>
    </row>
    <row r="713" spans="5:9" ht="15.75" customHeight="1" x14ac:dyDescent="0.25">
      <c r="E713" s="62"/>
      <c r="F713" s="62"/>
      <c r="G713" s="62"/>
      <c r="H713" s="62"/>
      <c r="I713" s="70"/>
    </row>
    <row r="714" spans="5:9" ht="15.75" customHeight="1" x14ac:dyDescent="0.25">
      <c r="E714" s="62"/>
      <c r="F714" s="62"/>
      <c r="G714" s="62"/>
      <c r="H714" s="62"/>
      <c r="I714" s="70"/>
    </row>
    <row r="715" spans="5:9" ht="15.75" customHeight="1" x14ac:dyDescent="0.25">
      <c r="E715" s="62"/>
      <c r="F715" s="62"/>
      <c r="G715" s="62"/>
      <c r="H715" s="62"/>
      <c r="I715" s="70"/>
    </row>
    <row r="716" spans="5:9" ht="15.75" customHeight="1" x14ac:dyDescent="0.25">
      <c r="E716" s="62"/>
      <c r="F716" s="62"/>
      <c r="G716" s="62"/>
      <c r="H716" s="62"/>
      <c r="I716" s="70"/>
    </row>
    <row r="717" spans="5:9" ht="15.75" customHeight="1" x14ac:dyDescent="0.25">
      <c r="E717" s="62"/>
      <c r="F717" s="62"/>
      <c r="G717" s="62"/>
      <c r="H717" s="62"/>
      <c r="I717" s="70"/>
    </row>
    <row r="718" spans="5:9" ht="15.75" customHeight="1" x14ac:dyDescent="0.25">
      <c r="E718" s="62"/>
      <c r="F718" s="62"/>
      <c r="G718" s="62"/>
      <c r="H718" s="62"/>
      <c r="I718" s="70"/>
    </row>
    <row r="719" spans="5:9" ht="15.75" customHeight="1" x14ac:dyDescent="0.25">
      <c r="E719" s="62"/>
      <c r="F719" s="62"/>
      <c r="G719" s="62"/>
      <c r="H719" s="62"/>
      <c r="I719" s="70"/>
    </row>
    <row r="720" spans="5:9" ht="15.75" customHeight="1" x14ac:dyDescent="0.25">
      <c r="E720" s="62"/>
      <c r="F720" s="62"/>
      <c r="G720" s="62"/>
      <c r="H720" s="62"/>
      <c r="I720" s="70"/>
    </row>
    <row r="721" spans="5:9" ht="15.75" customHeight="1" x14ac:dyDescent="0.25">
      <c r="E721" s="62"/>
      <c r="F721" s="62"/>
      <c r="G721" s="62"/>
      <c r="H721" s="62"/>
      <c r="I721" s="70"/>
    </row>
    <row r="722" spans="5:9" ht="15.75" customHeight="1" x14ac:dyDescent="0.25">
      <c r="E722" s="62"/>
      <c r="F722" s="62"/>
      <c r="G722" s="62"/>
      <c r="H722" s="62"/>
      <c r="I722" s="70"/>
    </row>
    <row r="723" spans="5:9" ht="15.75" customHeight="1" x14ac:dyDescent="0.25">
      <c r="E723" s="62"/>
      <c r="F723" s="62"/>
      <c r="G723" s="62"/>
      <c r="H723" s="62"/>
      <c r="I723" s="70"/>
    </row>
    <row r="724" spans="5:9" ht="15.75" customHeight="1" x14ac:dyDescent="0.25">
      <c r="E724" s="62"/>
      <c r="F724" s="62"/>
      <c r="G724" s="62"/>
      <c r="H724" s="62"/>
      <c r="I724" s="70"/>
    </row>
    <row r="725" spans="5:9" ht="15.75" customHeight="1" x14ac:dyDescent="0.25">
      <c r="E725" s="62"/>
      <c r="F725" s="62"/>
      <c r="G725" s="62"/>
      <c r="H725" s="62"/>
      <c r="I725" s="70"/>
    </row>
    <row r="726" spans="5:9" ht="15.75" customHeight="1" x14ac:dyDescent="0.25">
      <c r="E726" s="62"/>
      <c r="F726" s="62"/>
      <c r="G726" s="62"/>
      <c r="H726" s="62"/>
      <c r="I726" s="70"/>
    </row>
    <row r="727" spans="5:9" ht="15.75" customHeight="1" x14ac:dyDescent="0.25">
      <c r="E727" s="62"/>
      <c r="F727" s="62"/>
      <c r="G727" s="62"/>
      <c r="H727" s="62"/>
      <c r="I727" s="70"/>
    </row>
    <row r="728" spans="5:9" ht="15.75" customHeight="1" x14ac:dyDescent="0.25">
      <c r="E728" s="62"/>
      <c r="F728" s="62"/>
      <c r="G728" s="62"/>
      <c r="H728" s="62"/>
      <c r="I728" s="70"/>
    </row>
    <row r="729" spans="5:9" ht="15.75" customHeight="1" x14ac:dyDescent="0.25">
      <c r="E729" s="62"/>
      <c r="F729" s="62"/>
      <c r="G729" s="62"/>
      <c r="H729" s="62"/>
      <c r="I729" s="70"/>
    </row>
    <row r="730" spans="5:9" ht="15.75" customHeight="1" x14ac:dyDescent="0.25">
      <c r="E730" s="62"/>
      <c r="F730" s="62"/>
      <c r="G730" s="62"/>
      <c r="H730" s="62"/>
      <c r="I730" s="70"/>
    </row>
    <row r="731" spans="5:9" ht="15.75" customHeight="1" x14ac:dyDescent="0.25">
      <c r="E731" s="62"/>
      <c r="F731" s="62"/>
      <c r="G731" s="62"/>
      <c r="H731" s="62"/>
      <c r="I731" s="70"/>
    </row>
    <row r="732" spans="5:9" ht="15.75" customHeight="1" x14ac:dyDescent="0.25">
      <c r="E732" s="62"/>
      <c r="F732" s="62"/>
      <c r="G732" s="62"/>
      <c r="H732" s="62"/>
      <c r="I732" s="70"/>
    </row>
    <row r="733" spans="5:9" ht="15.75" customHeight="1" x14ac:dyDescent="0.25">
      <c r="E733" s="62"/>
      <c r="F733" s="62"/>
      <c r="G733" s="62"/>
      <c r="H733" s="62"/>
      <c r="I733" s="70"/>
    </row>
    <row r="734" spans="5:9" ht="15.75" customHeight="1" x14ac:dyDescent="0.25">
      <c r="E734" s="62"/>
      <c r="F734" s="62"/>
      <c r="G734" s="62"/>
      <c r="H734" s="62"/>
      <c r="I734" s="70"/>
    </row>
    <row r="735" spans="5:9" ht="15.75" customHeight="1" x14ac:dyDescent="0.25">
      <c r="E735" s="62"/>
      <c r="F735" s="62"/>
      <c r="G735" s="62"/>
      <c r="H735" s="62"/>
      <c r="I735" s="70"/>
    </row>
    <row r="736" spans="5:9" ht="15.75" customHeight="1" x14ac:dyDescent="0.25">
      <c r="E736" s="62"/>
      <c r="F736" s="62"/>
      <c r="G736" s="62"/>
      <c r="H736" s="62"/>
      <c r="I736" s="70"/>
    </row>
    <row r="737" spans="5:9" ht="15.75" customHeight="1" x14ac:dyDescent="0.25">
      <c r="E737" s="62"/>
      <c r="F737" s="62"/>
      <c r="G737" s="62"/>
      <c r="H737" s="62"/>
      <c r="I737" s="70"/>
    </row>
    <row r="738" spans="5:9" ht="15.75" customHeight="1" x14ac:dyDescent="0.25">
      <c r="E738" s="62"/>
      <c r="F738" s="62"/>
      <c r="G738" s="62"/>
      <c r="H738" s="62"/>
      <c r="I738" s="70"/>
    </row>
    <row r="739" spans="5:9" ht="15.75" customHeight="1" x14ac:dyDescent="0.25">
      <c r="E739" s="62"/>
      <c r="F739" s="62"/>
      <c r="G739" s="62"/>
      <c r="H739" s="62"/>
      <c r="I739" s="70"/>
    </row>
    <row r="740" spans="5:9" ht="15.75" customHeight="1" x14ac:dyDescent="0.25">
      <c r="E740" s="62"/>
      <c r="F740" s="62"/>
      <c r="G740" s="62"/>
      <c r="H740" s="62"/>
      <c r="I740" s="70"/>
    </row>
    <row r="741" spans="5:9" ht="15.75" customHeight="1" x14ac:dyDescent="0.25">
      <c r="E741" s="62"/>
      <c r="F741" s="62"/>
      <c r="G741" s="62"/>
      <c r="H741" s="62"/>
      <c r="I741" s="70"/>
    </row>
    <row r="742" spans="5:9" ht="15.75" customHeight="1" x14ac:dyDescent="0.25">
      <c r="E742" s="62"/>
      <c r="F742" s="62"/>
      <c r="G742" s="62"/>
      <c r="H742" s="62"/>
      <c r="I742" s="70"/>
    </row>
    <row r="743" spans="5:9" ht="15.75" customHeight="1" x14ac:dyDescent="0.25">
      <c r="E743" s="62"/>
      <c r="F743" s="62"/>
      <c r="G743" s="62"/>
      <c r="H743" s="62"/>
      <c r="I743" s="70"/>
    </row>
    <row r="744" spans="5:9" ht="15.75" customHeight="1" x14ac:dyDescent="0.25">
      <c r="E744" s="62"/>
      <c r="F744" s="62"/>
      <c r="G744" s="62"/>
      <c r="H744" s="62"/>
      <c r="I744" s="70"/>
    </row>
    <row r="745" spans="5:9" ht="15.75" customHeight="1" x14ac:dyDescent="0.25">
      <c r="E745" s="62"/>
      <c r="F745" s="62"/>
      <c r="G745" s="62"/>
      <c r="H745" s="62"/>
      <c r="I745" s="70"/>
    </row>
    <row r="746" spans="5:9" ht="15.75" customHeight="1" x14ac:dyDescent="0.25">
      <c r="E746" s="62"/>
      <c r="F746" s="62"/>
      <c r="G746" s="62"/>
      <c r="H746" s="62"/>
      <c r="I746" s="70"/>
    </row>
    <row r="747" spans="5:9" ht="15.75" customHeight="1" x14ac:dyDescent="0.25">
      <c r="E747" s="62"/>
      <c r="F747" s="62"/>
      <c r="G747" s="62"/>
      <c r="H747" s="62"/>
      <c r="I747" s="70"/>
    </row>
    <row r="748" spans="5:9" ht="15.75" customHeight="1" x14ac:dyDescent="0.25">
      <c r="E748" s="62"/>
      <c r="F748" s="62"/>
      <c r="G748" s="62"/>
      <c r="H748" s="62"/>
      <c r="I748" s="70"/>
    </row>
    <row r="749" spans="5:9" ht="15.75" customHeight="1" x14ac:dyDescent="0.25">
      <c r="E749" s="62"/>
      <c r="F749" s="62"/>
      <c r="G749" s="62"/>
      <c r="H749" s="62"/>
      <c r="I749" s="70"/>
    </row>
    <row r="750" spans="5:9" ht="15.75" customHeight="1" x14ac:dyDescent="0.25">
      <c r="E750" s="62"/>
      <c r="F750" s="62"/>
      <c r="G750" s="62"/>
      <c r="H750" s="62"/>
      <c r="I750" s="70"/>
    </row>
    <row r="751" spans="5:9" ht="15.75" customHeight="1" x14ac:dyDescent="0.25">
      <c r="E751" s="62"/>
      <c r="F751" s="62"/>
      <c r="G751" s="62"/>
      <c r="H751" s="62"/>
      <c r="I751" s="70"/>
    </row>
    <row r="752" spans="5:9" ht="15.75" customHeight="1" x14ac:dyDescent="0.25">
      <c r="E752" s="62"/>
      <c r="F752" s="62"/>
      <c r="G752" s="62"/>
      <c r="H752" s="62"/>
      <c r="I752" s="70"/>
    </row>
    <row r="753" spans="5:9" ht="15.75" customHeight="1" x14ac:dyDescent="0.25">
      <c r="E753" s="62"/>
      <c r="F753" s="62"/>
      <c r="G753" s="62"/>
      <c r="H753" s="62"/>
      <c r="I753" s="70"/>
    </row>
    <row r="754" spans="5:9" ht="15.75" customHeight="1" x14ac:dyDescent="0.25">
      <c r="E754" s="62"/>
      <c r="F754" s="62"/>
      <c r="G754" s="62"/>
      <c r="H754" s="62"/>
      <c r="I754" s="70"/>
    </row>
    <row r="755" spans="5:9" ht="15.75" customHeight="1" x14ac:dyDescent="0.25">
      <c r="E755" s="62"/>
      <c r="F755" s="62"/>
      <c r="G755" s="62"/>
      <c r="H755" s="62"/>
      <c r="I755" s="70"/>
    </row>
    <row r="756" spans="5:9" ht="15.75" customHeight="1" x14ac:dyDescent="0.25">
      <c r="E756" s="62"/>
      <c r="F756" s="62"/>
      <c r="G756" s="62"/>
      <c r="H756" s="62"/>
      <c r="I756" s="70"/>
    </row>
    <row r="757" spans="5:9" ht="15.75" customHeight="1" x14ac:dyDescent="0.25">
      <c r="E757" s="62"/>
      <c r="F757" s="62"/>
      <c r="G757" s="62"/>
      <c r="H757" s="62"/>
      <c r="I757" s="70"/>
    </row>
    <row r="758" spans="5:9" ht="15.75" customHeight="1" x14ac:dyDescent="0.25">
      <c r="E758" s="62"/>
      <c r="F758" s="62"/>
      <c r="G758" s="62"/>
      <c r="H758" s="62"/>
      <c r="I758" s="70"/>
    </row>
    <row r="759" spans="5:9" ht="15.75" customHeight="1" x14ac:dyDescent="0.25">
      <c r="E759" s="62"/>
      <c r="F759" s="62"/>
      <c r="G759" s="62"/>
      <c r="H759" s="62"/>
      <c r="I759" s="70"/>
    </row>
    <row r="760" spans="5:9" ht="15.75" customHeight="1" x14ac:dyDescent="0.25">
      <c r="E760" s="62"/>
      <c r="F760" s="62"/>
      <c r="G760" s="62"/>
      <c r="H760" s="62"/>
      <c r="I760" s="70"/>
    </row>
    <row r="761" spans="5:9" ht="15.75" customHeight="1" x14ac:dyDescent="0.25">
      <c r="E761" s="62"/>
      <c r="F761" s="62"/>
      <c r="G761" s="62"/>
      <c r="H761" s="62"/>
      <c r="I761" s="70"/>
    </row>
    <row r="762" spans="5:9" ht="15.75" customHeight="1" x14ac:dyDescent="0.25">
      <c r="E762" s="62"/>
      <c r="F762" s="62"/>
      <c r="G762" s="62"/>
      <c r="H762" s="62"/>
      <c r="I762" s="70"/>
    </row>
    <row r="763" spans="5:9" ht="15.75" customHeight="1" x14ac:dyDescent="0.25">
      <c r="E763" s="62"/>
      <c r="F763" s="62"/>
      <c r="G763" s="62"/>
      <c r="H763" s="62"/>
      <c r="I763" s="70"/>
    </row>
    <row r="764" spans="5:9" ht="15.75" customHeight="1" x14ac:dyDescent="0.25">
      <c r="E764" s="62"/>
      <c r="F764" s="62"/>
      <c r="G764" s="62"/>
      <c r="H764" s="62"/>
      <c r="I764" s="70"/>
    </row>
    <row r="765" spans="5:9" ht="15.75" customHeight="1" x14ac:dyDescent="0.25">
      <c r="E765" s="62"/>
      <c r="F765" s="62"/>
      <c r="G765" s="62"/>
      <c r="H765" s="62"/>
      <c r="I765" s="70"/>
    </row>
    <row r="766" spans="5:9" ht="15.75" customHeight="1" x14ac:dyDescent="0.25">
      <c r="E766" s="62"/>
      <c r="F766" s="62"/>
      <c r="G766" s="62"/>
      <c r="H766" s="62"/>
      <c r="I766" s="70"/>
    </row>
    <row r="767" spans="5:9" ht="15.75" customHeight="1" x14ac:dyDescent="0.25">
      <c r="E767" s="62"/>
      <c r="F767" s="62"/>
      <c r="G767" s="62"/>
      <c r="H767" s="62"/>
      <c r="I767" s="70"/>
    </row>
    <row r="768" spans="5:9" ht="15.75" customHeight="1" x14ac:dyDescent="0.25">
      <c r="E768" s="62"/>
      <c r="F768" s="62"/>
      <c r="G768" s="62"/>
      <c r="H768" s="62"/>
      <c r="I768" s="70"/>
    </row>
    <row r="769" spans="5:9" ht="15.75" customHeight="1" x14ac:dyDescent="0.25">
      <c r="E769" s="62"/>
      <c r="F769" s="62"/>
      <c r="G769" s="62"/>
      <c r="H769" s="62"/>
      <c r="I769" s="70"/>
    </row>
    <row r="770" spans="5:9" ht="15.75" customHeight="1" x14ac:dyDescent="0.25">
      <c r="E770" s="62"/>
      <c r="F770" s="62"/>
      <c r="G770" s="62"/>
      <c r="H770" s="62"/>
      <c r="I770" s="70"/>
    </row>
    <row r="771" spans="5:9" ht="15.75" customHeight="1" x14ac:dyDescent="0.25">
      <c r="E771" s="62"/>
      <c r="F771" s="62"/>
      <c r="G771" s="62"/>
      <c r="H771" s="62"/>
      <c r="I771" s="70"/>
    </row>
    <row r="772" spans="5:9" ht="15.75" customHeight="1" x14ac:dyDescent="0.25">
      <c r="E772" s="62"/>
      <c r="F772" s="62"/>
      <c r="G772" s="62"/>
      <c r="H772" s="62"/>
      <c r="I772" s="70"/>
    </row>
    <row r="773" spans="5:9" ht="15.75" customHeight="1" x14ac:dyDescent="0.25">
      <c r="E773" s="62"/>
      <c r="F773" s="62"/>
      <c r="G773" s="62"/>
      <c r="H773" s="62"/>
      <c r="I773" s="70"/>
    </row>
    <row r="774" spans="5:9" ht="15.75" customHeight="1" x14ac:dyDescent="0.25">
      <c r="E774" s="62"/>
      <c r="F774" s="62"/>
      <c r="G774" s="62"/>
      <c r="H774" s="62"/>
      <c r="I774" s="70"/>
    </row>
    <row r="775" spans="5:9" ht="15.75" customHeight="1" x14ac:dyDescent="0.25">
      <c r="E775" s="62"/>
      <c r="F775" s="62"/>
      <c r="G775" s="62"/>
      <c r="H775" s="62"/>
      <c r="I775" s="70"/>
    </row>
    <row r="776" spans="5:9" ht="15.75" customHeight="1" x14ac:dyDescent="0.25">
      <c r="E776" s="62"/>
      <c r="F776" s="62"/>
      <c r="G776" s="62"/>
      <c r="H776" s="62"/>
      <c r="I776" s="70"/>
    </row>
    <row r="777" spans="5:9" ht="15.75" customHeight="1" x14ac:dyDescent="0.25">
      <c r="E777" s="62"/>
      <c r="F777" s="62"/>
      <c r="G777" s="62"/>
      <c r="H777" s="62"/>
      <c r="I777" s="70"/>
    </row>
    <row r="778" spans="5:9" ht="15.75" customHeight="1" x14ac:dyDescent="0.25">
      <c r="E778" s="62"/>
      <c r="F778" s="62"/>
      <c r="G778" s="62"/>
      <c r="H778" s="62"/>
      <c r="I778" s="70"/>
    </row>
    <row r="779" spans="5:9" ht="15.75" customHeight="1" x14ac:dyDescent="0.25">
      <c r="E779" s="62"/>
      <c r="F779" s="62"/>
      <c r="G779" s="62"/>
      <c r="H779" s="62"/>
      <c r="I779" s="70"/>
    </row>
    <row r="780" spans="5:9" ht="15.75" customHeight="1" x14ac:dyDescent="0.25">
      <c r="E780" s="62"/>
      <c r="F780" s="62"/>
      <c r="G780" s="62"/>
      <c r="H780" s="62"/>
      <c r="I780" s="70"/>
    </row>
    <row r="781" spans="5:9" ht="15.75" customHeight="1" x14ac:dyDescent="0.25">
      <c r="E781" s="62"/>
      <c r="F781" s="62"/>
      <c r="G781" s="62"/>
      <c r="H781" s="62"/>
      <c r="I781" s="70"/>
    </row>
    <row r="782" spans="5:9" ht="15.75" customHeight="1" x14ac:dyDescent="0.25">
      <c r="E782" s="62"/>
      <c r="F782" s="62"/>
      <c r="G782" s="62"/>
      <c r="H782" s="62"/>
      <c r="I782" s="70"/>
    </row>
    <row r="783" spans="5:9" ht="15.75" customHeight="1" x14ac:dyDescent="0.25">
      <c r="E783" s="62"/>
      <c r="F783" s="62"/>
      <c r="G783" s="62"/>
      <c r="H783" s="62"/>
      <c r="I783" s="70"/>
    </row>
    <row r="784" spans="5:9" ht="15.75" customHeight="1" x14ac:dyDescent="0.25">
      <c r="E784" s="62"/>
      <c r="F784" s="62"/>
      <c r="G784" s="62"/>
      <c r="H784" s="62"/>
      <c r="I784" s="70"/>
    </row>
    <row r="785" spans="5:9" ht="15.75" customHeight="1" x14ac:dyDescent="0.25">
      <c r="E785" s="62"/>
      <c r="F785" s="62"/>
      <c r="G785" s="62"/>
      <c r="H785" s="62"/>
      <c r="I785" s="70"/>
    </row>
    <row r="786" spans="5:9" ht="15.75" customHeight="1" x14ac:dyDescent="0.25">
      <c r="E786" s="62"/>
      <c r="F786" s="62"/>
      <c r="G786" s="62"/>
      <c r="H786" s="62"/>
      <c r="I786" s="70"/>
    </row>
    <row r="787" spans="5:9" ht="15.75" customHeight="1" x14ac:dyDescent="0.25">
      <c r="E787" s="62"/>
      <c r="F787" s="62"/>
      <c r="G787" s="62"/>
      <c r="H787" s="62"/>
      <c r="I787" s="70"/>
    </row>
    <row r="788" spans="5:9" ht="15.75" customHeight="1" x14ac:dyDescent="0.25">
      <c r="E788" s="62"/>
      <c r="F788" s="62"/>
      <c r="G788" s="62"/>
      <c r="H788" s="62"/>
      <c r="I788" s="70"/>
    </row>
    <row r="789" spans="5:9" ht="15.75" customHeight="1" x14ac:dyDescent="0.25">
      <c r="E789" s="62"/>
      <c r="F789" s="62"/>
      <c r="G789" s="62"/>
      <c r="H789" s="62"/>
      <c r="I789" s="70"/>
    </row>
    <row r="790" spans="5:9" ht="15.75" customHeight="1" x14ac:dyDescent="0.25">
      <c r="E790" s="62"/>
      <c r="F790" s="62"/>
      <c r="G790" s="62"/>
      <c r="H790" s="62"/>
      <c r="I790" s="70"/>
    </row>
    <row r="791" spans="5:9" ht="15.75" customHeight="1" x14ac:dyDescent="0.25">
      <c r="E791" s="62"/>
      <c r="F791" s="62"/>
      <c r="G791" s="62"/>
      <c r="H791" s="62"/>
      <c r="I791" s="70"/>
    </row>
    <row r="792" spans="5:9" ht="15.75" customHeight="1" x14ac:dyDescent="0.25">
      <c r="E792" s="62"/>
      <c r="F792" s="62"/>
      <c r="G792" s="62"/>
      <c r="H792" s="62"/>
      <c r="I792" s="70"/>
    </row>
    <row r="793" spans="5:9" ht="15.75" customHeight="1" x14ac:dyDescent="0.25">
      <c r="E793" s="62"/>
      <c r="F793" s="62"/>
      <c r="G793" s="62"/>
      <c r="H793" s="62"/>
      <c r="I793" s="70"/>
    </row>
    <row r="794" spans="5:9" ht="15.75" customHeight="1" x14ac:dyDescent="0.25">
      <c r="E794" s="62"/>
      <c r="F794" s="62"/>
      <c r="G794" s="62"/>
      <c r="H794" s="62"/>
      <c r="I794" s="70"/>
    </row>
    <row r="795" spans="5:9" ht="15.75" customHeight="1" x14ac:dyDescent="0.25">
      <c r="E795" s="62"/>
      <c r="F795" s="62"/>
      <c r="G795" s="62"/>
      <c r="H795" s="62"/>
      <c r="I795" s="70"/>
    </row>
    <row r="796" spans="5:9" ht="15.75" customHeight="1" x14ac:dyDescent="0.25">
      <c r="E796" s="62"/>
      <c r="F796" s="62"/>
      <c r="G796" s="62"/>
      <c r="H796" s="62"/>
      <c r="I796" s="70"/>
    </row>
    <row r="797" spans="5:9" ht="15.75" customHeight="1" x14ac:dyDescent="0.25">
      <c r="E797" s="62"/>
      <c r="F797" s="62"/>
      <c r="G797" s="62"/>
      <c r="H797" s="62"/>
      <c r="I797" s="70"/>
    </row>
    <row r="798" spans="5:9" ht="15.75" customHeight="1" x14ac:dyDescent="0.25">
      <c r="E798" s="62"/>
      <c r="F798" s="62"/>
      <c r="G798" s="62"/>
      <c r="H798" s="62"/>
      <c r="I798" s="70"/>
    </row>
    <row r="799" spans="5:9" ht="15.75" customHeight="1" x14ac:dyDescent="0.25">
      <c r="E799" s="62"/>
      <c r="F799" s="62"/>
      <c r="G799" s="62"/>
      <c r="H799" s="62"/>
      <c r="I799" s="70"/>
    </row>
    <row r="800" spans="5:9" ht="15.75" customHeight="1" x14ac:dyDescent="0.25">
      <c r="E800" s="62"/>
      <c r="F800" s="62"/>
      <c r="G800" s="62"/>
      <c r="H800" s="62"/>
      <c r="I800" s="70"/>
    </row>
    <row r="801" spans="5:9" ht="15.75" customHeight="1" x14ac:dyDescent="0.25">
      <c r="E801" s="62"/>
      <c r="F801" s="62"/>
      <c r="G801" s="62"/>
      <c r="H801" s="62"/>
      <c r="I801" s="70"/>
    </row>
    <row r="802" spans="5:9" ht="15.75" customHeight="1" x14ac:dyDescent="0.25">
      <c r="E802" s="62"/>
      <c r="F802" s="62"/>
      <c r="G802" s="62"/>
      <c r="H802" s="62"/>
      <c r="I802" s="70"/>
    </row>
    <row r="803" spans="5:9" ht="15.75" customHeight="1" x14ac:dyDescent="0.25">
      <c r="E803" s="62"/>
      <c r="F803" s="62"/>
      <c r="G803" s="62"/>
      <c r="H803" s="62"/>
      <c r="I803" s="70"/>
    </row>
    <row r="804" spans="5:9" ht="15.75" customHeight="1" x14ac:dyDescent="0.25">
      <c r="E804" s="62"/>
      <c r="F804" s="62"/>
      <c r="G804" s="62"/>
      <c r="H804" s="62"/>
      <c r="I804" s="70"/>
    </row>
    <row r="805" spans="5:9" ht="15.75" customHeight="1" x14ac:dyDescent="0.25">
      <c r="E805" s="62"/>
      <c r="F805" s="62"/>
      <c r="G805" s="62"/>
      <c r="H805" s="62"/>
      <c r="I805" s="70"/>
    </row>
    <row r="806" spans="5:9" ht="15.75" customHeight="1" x14ac:dyDescent="0.25">
      <c r="E806" s="62"/>
      <c r="F806" s="62"/>
      <c r="G806" s="62"/>
      <c r="H806" s="62"/>
      <c r="I806" s="70"/>
    </row>
    <row r="807" spans="5:9" ht="15.75" customHeight="1" x14ac:dyDescent="0.25">
      <c r="E807" s="62"/>
      <c r="F807" s="62"/>
      <c r="G807" s="62"/>
      <c r="H807" s="62"/>
      <c r="I807" s="70"/>
    </row>
    <row r="808" spans="5:9" ht="15.75" customHeight="1" x14ac:dyDescent="0.25">
      <c r="E808" s="62"/>
      <c r="F808" s="62"/>
      <c r="G808" s="62"/>
      <c r="H808" s="62"/>
      <c r="I808" s="70"/>
    </row>
    <row r="809" spans="5:9" ht="15.75" customHeight="1" x14ac:dyDescent="0.25">
      <c r="E809" s="62"/>
      <c r="F809" s="62"/>
      <c r="G809" s="62"/>
      <c r="H809" s="62"/>
      <c r="I809" s="70"/>
    </row>
    <row r="810" spans="5:9" ht="15.75" customHeight="1" x14ac:dyDescent="0.25">
      <c r="E810" s="62"/>
      <c r="F810" s="62"/>
      <c r="G810" s="62"/>
      <c r="H810" s="62"/>
      <c r="I810" s="70"/>
    </row>
    <row r="811" spans="5:9" ht="15.75" customHeight="1" x14ac:dyDescent="0.25">
      <c r="E811" s="62"/>
      <c r="F811" s="62"/>
      <c r="G811" s="62"/>
      <c r="H811" s="62"/>
      <c r="I811" s="70"/>
    </row>
    <row r="812" spans="5:9" ht="15.75" customHeight="1" x14ac:dyDescent="0.25">
      <c r="E812" s="62"/>
      <c r="F812" s="62"/>
      <c r="G812" s="62"/>
      <c r="H812" s="62"/>
      <c r="I812" s="70"/>
    </row>
    <row r="813" spans="5:9" ht="15.75" customHeight="1" x14ac:dyDescent="0.25">
      <c r="E813" s="62"/>
      <c r="F813" s="62"/>
      <c r="G813" s="62"/>
      <c r="H813" s="62"/>
      <c r="I813" s="70"/>
    </row>
    <row r="814" spans="5:9" ht="15.75" customHeight="1" x14ac:dyDescent="0.25">
      <c r="E814" s="62"/>
      <c r="F814" s="62"/>
      <c r="G814" s="62"/>
      <c r="H814" s="62"/>
      <c r="I814" s="70"/>
    </row>
    <row r="815" spans="5:9" ht="15.75" customHeight="1" x14ac:dyDescent="0.25">
      <c r="E815" s="62"/>
      <c r="F815" s="62"/>
      <c r="G815" s="62"/>
      <c r="H815" s="62"/>
      <c r="I815" s="70"/>
    </row>
    <row r="816" spans="5:9" ht="15.75" customHeight="1" x14ac:dyDescent="0.25">
      <c r="E816" s="62"/>
      <c r="F816" s="62"/>
      <c r="G816" s="62"/>
      <c r="H816" s="62"/>
      <c r="I816" s="70"/>
    </row>
    <row r="817" spans="5:9" ht="15.75" customHeight="1" x14ac:dyDescent="0.25">
      <c r="E817" s="62"/>
      <c r="F817" s="62"/>
      <c r="G817" s="62"/>
      <c r="H817" s="62"/>
      <c r="I817" s="70"/>
    </row>
    <row r="818" spans="5:9" ht="15.75" customHeight="1" x14ac:dyDescent="0.25">
      <c r="E818" s="62"/>
      <c r="F818" s="62"/>
      <c r="G818" s="62"/>
      <c r="H818" s="62"/>
      <c r="I818" s="70"/>
    </row>
    <row r="819" spans="5:9" ht="15.75" customHeight="1" x14ac:dyDescent="0.25">
      <c r="E819" s="62"/>
      <c r="F819" s="62"/>
      <c r="G819" s="62"/>
      <c r="H819" s="62"/>
      <c r="I819" s="70"/>
    </row>
    <row r="820" spans="5:9" ht="15.75" customHeight="1" x14ac:dyDescent="0.25">
      <c r="E820" s="62"/>
      <c r="F820" s="62"/>
      <c r="G820" s="62"/>
      <c r="H820" s="62"/>
      <c r="I820" s="70"/>
    </row>
    <row r="821" spans="5:9" ht="15.75" customHeight="1" x14ac:dyDescent="0.25">
      <c r="E821" s="62"/>
      <c r="F821" s="62"/>
      <c r="G821" s="62"/>
      <c r="H821" s="62"/>
      <c r="I821" s="70"/>
    </row>
    <row r="822" spans="5:9" ht="15.75" customHeight="1" x14ac:dyDescent="0.25">
      <c r="E822" s="62"/>
      <c r="F822" s="62"/>
      <c r="G822" s="62"/>
      <c r="H822" s="62"/>
      <c r="I822" s="70"/>
    </row>
    <row r="823" spans="5:9" ht="15.75" customHeight="1" x14ac:dyDescent="0.25">
      <c r="E823" s="62"/>
      <c r="F823" s="62"/>
      <c r="G823" s="62"/>
      <c r="H823" s="62"/>
      <c r="I823" s="70"/>
    </row>
    <row r="824" spans="5:9" ht="15.75" customHeight="1" x14ac:dyDescent="0.25">
      <c r="E824" s="62"/>
      <c r="F824" s="62"/>
      <c r="G824" s="62"/>
      <c r="H824" s="62"/>
      <c r="I824" s="70"/>
    </row>
    <row r="825" spans="5:9" ht="15.75" customHeight="1" x14ac:dyDescent="0.25">
      <c r="E825" s="62"/>
      <c r="F825" s="62"/>
      <c r="G825" s="62"/>
      <c r="H825" s="62"/>
      <c r="I825" s="70"/>
    </row>
    <row r="826" spans="5:9" ht="15.75" customHeight="1" x14ac:dyDescent="0.25">
      <c r="E826" s="62"/>
      <c r="F826" s="62"/>
      <c r="G826" s="62"/>
      <c r="H826" s="62"/>
      <c r="I826" s="70"/>
    </row>
    <row r="827" spans="5:9" ht="15.75" customHeight="1" x14ac:dyDescent="0.25">
      <c r="E827" s="62"/>
      <c r="F827" s="62"/>
      <c r="G827" s="62"/>
      <c r="H827" s="62"/>
      <c r="I827" s="70"/>
    </row>
    <row r="828" spans="5:9" ht="15.75" customHeight="1" x14ac:dyDescent="0.25">
      <c r="E828" s="62"/>
      <c r="F828" s="62"/>
      <c r="G828" s="62"/>
      <c r="H828" s="62"/>
      <c r="I828" s="70"/>
    </row>
    <row r="829" spans="5:9" ht="15.75" customHeight="1" x14ac:dyDescent="0.25">
      <c r="E829" s="62"/>
      <c r="F829" s="62"/>
      <c r="G829" s="62"/>
      <c r="H829" s="62"/>
      <c r="I829" s="70"/>
    </row>
    <row r="830" spans="5:9" ht="15.75" customHeight="1" x14ac:dyDescent="0.25">
      <c r="E830" s="62"/>
      <c r="F830" s="62"/>
      <c r="G830" s="62"/>
      <c r="H830" s="62"/>
      <c r="I830" s="70"/>
    </row>
    <row r="831" spans="5:9" ht="15.75" customHeight="1" x14ac:dyDescent="0.25">
      <c r="E831" s="62"/>
      <c r="F831" s="62"/>
      <c r="G831" s="62"/>
      <c r="H831" s="62"/>
      <c r="I831" s="70"/>
    </row>
    <row r="832" spans="5:9" ht="15.75" customHeight="1" x14ac:dyDescent="0.25">
      <c r="E832" s="62"/>
      <c r="F832" s="62"/>
      <c r="G832" s="62"/>
      <c r="H832" s="62"/>
      <c r="I832" s="70"/>
    </row>
    <row r="833" spans="5:9" ht="15.75" customHeight="1" x14ac:dyDescent="0.25">
      <c r="E833" s="62"/>
      <c r="F833" s="62"/>
      <c r="G833" s="62"/>
      <c r="H833" s="62"/>
      <c r="I833" s="70"/>
    </row>
    <row r="834" spans="5:9" ht="15.75" customHeight="1" x14ac:dyDescent="0.25">
      <c r="E834" s="62"/>
      <c r="F834" s="62"/>
      <c r="G834" s="62"/>
      <c r="H834" s="62"/>
      <c r="I834" s="70"/>
    </row>
    <row r="835" spans="5:9" ht="15.75" customHeight="1" x14ac:dyDescent="0.25">
      <c r="E835" s="62"/>
      <c r="F835" s="62"/>
      <c r="G835" s="62"/>
      <c r="H835" s="62"/>
      <c r="I835" s="70"/>
    </row>
    <row r="836" spans="5:9" ht="15.75" customHeight="1" x14ac:dyDescent="0.25">
      <c r="E836" s="62"/>
      <c r="F836" s="62"/>
      <c r="G836" s="62"/>
      <c r="H836" s="62"/>
      <c r="I836" s="70"/>
    </row>
    <row r="837" spans="5:9" ht="15.75" customHeight="1" x14ac:dyDescent="0.25">
      <c r="E837" s="62"/>
      <c r="F837" s="62"/>
      <c r="G837" s="62"/>
      <c r="H837" s="62"/>
      <c r="I837" s="70"/>
    </row>
    <row r="838" spans="5:9" ht="15.75" customHeight="1" x14ac:dyDescent="0.25">
      <c r="E838" s="62"/>
      <c r="F838" s="62"/>
      <c r="G838" s="62"/>
      <c r="H838" s="62"/>
      <c r="I838" s="70"/>
    </row>
    <row r="839" spans="5:9" ht="15.75" customHeight="1" x14ac:dyDescent="0.25">
      <c r="E839" s="62"/>
      <c r="F839" s="62"/>
      <c r="G839" s="62"/>
      <c r="H839" s="62"/>
      <c r="I839" s="70"/>
    </row>
    <row r="840" spans="5:9" ht="15.75" customHeight="1" x14ac:dyDescent="0.25">
      <c r="E840" s="62"/>
      <c r="F840" s="62"/>
      <c r="G840" s="62"/>
      <c r="H840" s="62"/>
      <c r="I840" s="70"/>
    </row>
    <row r="841" spans="5:9" ht="15.75" customHeight="1" x14ac:dyDescent="0.25">
      <c r="E841" s="62"/>
      <c r="F841" s="62"/>
      <c r="G841" s="62"/>
      <c r="H841" s="62"/>
      <c r="I841" s="70"/>
    </row>
    <row r="842" spans="5:9" ht="15.75" customHeight="1" x14ac:dyDescent="0.25">
      <c r="E842" s="62"/>
      <c r="F842" s="62"/>
      <c r="G842" s="62"/>
      <c r="H842" s="62"/>
      <c r="I842" s="70"/>
    </row>
    <row r="843" spans="5:9" ht="15.75" customHeight="1" x14ac:dyDescent="0.25">
      <c r="E843" s="62"/>
      <c r="F843" s="62"/>
      <c r="G843" s="62"/>
      <c r="H843" s="62"/>
      <c r="I843" s="70"/>
    </row>
    <row r="844" spans="5:9" ht="15.75" customHeight="1" x14ac:dyDescent="0.25">
      <c r="E844" s="62"/>
      <c r="F844" s="62"/>
      <c r="G844" s="62"/>
      <c r="H844" s="62"/>
      <c r="I844" s="70"/>
    </row>
    <row r="845" spans="5:9" ht="15.75" customHeight="1" x14ac:dyDescent="0.25">
      <c r="E845" s="62"/>
      <c r="F845" s="62"/>
      <c r="G845" s="62"/>
      <c r="H845" s="62"/>
      <c r="I845" s="70"/>
    </row>
    <row r="846" spans="5:9" ht="15.75" customHeight="1" x14ac:dyDescent="0.25">
      <c r="E846" s="62"/>
      <c r="F846" s="62"/>
      <c r="G846" s="62"/>
      <c r="H846" s="62"/>
      <c r="I846" s="70"/>
    </row>
    <row r="847" spans="5:9" ht="15.75" customHeight="1" x14ac:dyDescent="0.25">
      <c r="E847" s="62"/>
      <c r="F847" s="62"/>
      <c r="G847" s="62"/>
      <c r="H847" s="62"/>
      <c r="I847" s="70"/>
    </row>
    <row r="848" spans="5:9" ht="15.75" customHeight="1" x14ac:dyDescent="0.25">
      <c r="E848" s="62"/>
      <c r="F848" s="62"/>
      <c r="G848" s="62"/>
      <c r="H848" s="62"/>
      <c r="I848" s="70"/>
    </row>
    <row r="849" spans="5:9" ht="15.75" customHeight="1" x14ac:dyDescent="0.25">
      <c r="E849" s="62"/>
      <c r="F849" s="62"/>
      <c r="G849" s="62"/>
      <c r="H849" s="62"/>
      <c r="I849" s="70"/>
    </row>
    <row r="850" spans="5:9" ht="15.75" customHeight="1" x14ac:dyDescent="0.25">
      <c r="E850" s="62"/>
      <c r="F850" s="62"/>
      <c r="G850" s="62"/>
      <c r="H850" s="62"/>
      <c r="I850" s="70"/>
    </row>
    <row r="851" spans="5:9" ht="15.75" customHeight="1" x14ac:dyDescent="0.25">
      <c r="E851" s="62"/>
      <c r="F851" s="62"/>
      <c r="G851" s="62"/>
      <c r="H851" s="62"/>
      <c r="I851" s="70"/>
    </row>
    <row r="852" spans="5:9" ht="15.75" customHeight="1" x14ac:dyDescent="0.25">
      <c r="E852" s="62"/>
      <c r="F852" s="62"/>
      <c r="G852" s="62"/>
      <c r="H852" s="62"/>
      <c r="I852" s="70"/>
    </row>
    <row r="853" spans="5:9" ht="15.75" customHeight="1" x14ac:dyDescent="0.25">
      <c r="E853" s="62"/>
      <c r="F853" s="62"/>
      <c r="G853" s="62"/>
      <c r="H853" s="62"/>
      <c r="I853" s="70"/>
    </row>
    <row r="854" spans="5:9" ht="15.75" customHeight="1" x14ac:dyDescent="0.25">
      <c r="E854" s="62"/>
      <c r="F854" s="62"/>
      <c r="G854" s="62"/>
      <c r="H854" s="62"/>
      <c r="I854" s="70"/>
    </row>
    <row r="855" spans="5:9" ht="15.75" customHeight="1" x14ac:dyDescent="0.25">
      <c r="E855" s="62"/>
      <c r="F855" s="62"/>
      <c r="G855" s="62"/>
      <c r="H855" s="62"/>
      <c r="I855" s="70"/>
    </row>
    <row r="856" spans="5:9" ht="15.75" customHeight="1" x14ac:dyDescent="0.25">
      <c r="E856" s="62"/>
      <c r="F856" s="62"/>
      <c r="G856" s="62"/>
      <c r="H856" s="62"/>
      <c r="I856" s="70"/>
    </row>
    <row r="857" spans="5:9" ht="15.75" customHeight="1" x14ac:dyDescent="0.25">
      <c r="E857" s="62"/>
      <c r="F857" s="62"/>
      <c r="G857" s="62"/>
      <c r="H857" s="62"/>
      <c r="I857" s="70"/>
    </row>
    <row r="858" spans="5:9" ht="15.75" customHeight="1" x14ac:dyDescent="0.25">
      <c r="E858" s="62"/>
      <c r="F858" s="62"/>
      <c r="G858" s="62"/>
      <c r="H858" s="62"/>
      <c r="I858" s="70"/>
    </row>
    <row r="859" spans="5:9" ht="15.75" customHeight="1" x14ac:dyDescent="0.25">
      <c r="E859" s="62"/>
      <c r="F859" s="62"/>
      <c r="G859" s="62"/>
      <c r="H859" s="62"/>
      <c r="I859" s="70"/>
    </row>
    <row r="860" spans="5:9" ht="15.75" customHeight="1" x14ac:dyDescent="0.25">
      <c r="E860" s="62"/>
      <c r="F860" s="62"/>
      <c r="G860" s="62"/>
      <c r="H860" s="62"/>
      <c r="I860" s="70"/>
    </row>
    <row r="861" spans="5:9" ht="15.75" customHeight="1" x14ac:dyDescent="0.25">
      <c r="E861" s="62"/>
      <c r="F861" s="62"/>
      <c r="G861" s="62"/>
      <c r="H861" s="62"/>
      <c r="I861" s="70"/>
    </row>
    <row r="862" spans="5:9" ht="15.75" customHeight="1" x14ac:dyDescent="0.25">
      <c r="E862" s="62"/>
      <c r="F862" s="62"/>
      <c r="G862" s="62"/>
      <c r="H862" s="62"/>
      <c r="I862" s="70"/>
    </row>
    <row r="863" spans="5:9" ht="15.75" customHeight="1" x14ac:dyDescent="0.25">
      <c r="E863" s="62"/>
      <c r="F863" s="62"/>
      <c r="G863" s="62"/>
      <c r="H863" s="62"/>
      <c r="I863" s="70"/>
    </row>
    <row r="864" spans="5:9" ht="15.75" customHeight="1" x14ac:dyDescent="0.25">
      <c r="E864" s="62"/>
      <c r="F864" s="62"/>
      <c r="G864" s="62"/>
      <c r="H864" s="62"/>
      <c r="I864" s="70"/>
    </row>
    <row r="865" spans="5:9" ht="15.75" customHeight="1" x14ac:dyDescent="0.25">
      <c r="E865" s="62"/>
      <c r="F865" s="62"/>
      <c r="G865" s="62"/>
      <c r="H865" s="62"/>
      <c r="I865" s="70"/>
    </row>
    <row r="866" spans="5:9" ht="15.75" customHeight="1" x14ac:dyDescent="0.25">
      <c r="E866" s="62"/>
      <c r="F866" s="62"/>
      <c r="G866" s="62"/>
      <c r="H866" s="62"/>
      <c r="I866" s="70"/>
    </row>
    <row r="867" spans="5:9" ht="15.75" customHeight="1" x14ac:dyDescent="0.25">
      <c r="E867" s="62"/>
      <c r="F867" s="62"/>
      <c r="G867" s="62"/>
      <c r="H867" s="62"/>
      <c r="I867" s="70"/>
    </row>
    <row r="868" spans="5:9" ht="15.75" customHeight="1" x14ac:dyDescent="0.25">
      <c r="E868" s="62"/>
      <c r="F868" s="62"/>
      <c r="G868" s="62"/>
      <c r="H868" s="62"/>
      <c r="I868" s="70"/>
    </row>
    <row r="869" spans="5:9" ht="15.75" customHeight="1" x14ac:dyDescent="0.25">
      <c r="E869" s="62"/>
      <c r="F869" s="62"/>
      <c r="G869" s="62"/>
      <c r="H869" s="62"/>
      <c r="I869" s="70"/>
    </row>
    <row r="870" spans="5:9" ht="15.75" customHeight="1" x14ac:dyDescent="0.25">
      <c r="E870" s="62"/>
      <c r="F870" s="62"/>
      <c r="G870" s="62"/>
      <c r="H870" s="62"/>
      <c r="I870" s="70"/>
    </row>
    <row r="871" spans="5:9" ht="15.75" customHeight="1" x14ac:dyDescent="0.25">
      <c r="E871" s="62"/>
      <c r="F871" s="62"/>
      <c r="G871" s="62"/>
      <c r="H871" s="62"/>
      <c r="I871" s="70"/>
    </row>
    <row r="872" spans="5:9" ht="15.75" customHeight="1" x14ac:dyDescent="0.25">
      <c r="E872" s="62"/>
      <c r="F872" s="62"/>
      <c r="G872" s="62"/>
      <c r="H872" s="62"/>
      <c r="I872" s="70"/>
    </row>
    <row r="873" spans="5:9" ht="15.75" customHeight="1" x14ac:dyDescent="0.25">
      <c r="E873" s="62"/>
      <c r="F873" s="62"/>
      <c r="G873" s="62"/>
      <c r="H873" s="62"/>
      <c r="I873" s="70"/>
    </row>
    <row r="874" spans="5:9" ht="15.75" customHeight="1" x14ac:dyDescent="0.25">
      <c r="E874" s="62"/>
      <c r="F874" s="62"/>
      <c r="G874" s="62"/>
      <c r="H874" s="62"/>
      <c r="I874" s="70"/>
    </row>
    <row r="875" spans="5:9" ht="15.75" customHeight="1" x14ac:dyDescent="0.25">
      <c r="E875" s="62"/>
      <c r="F875" s="62"/>
      <c r="G875" s="62"/>
      <c r="H875" s="62"/>
      <c r="I875" s="70"/>
    </row>
    <row r="876" spans="5:9" ht="15.75" customHeight="1" x14ac:dyDescent="0.25">
      <c r="E876" s="62"/>
      <c r="F876" s="62"/>
      <c r="G876" s="62"/>
      <c r="H876" s="62"/>
      <c r="I876" s="70"/>
    </row>
    <row r="877" spans="5:9" ht="15.75" customHeight="1" x14ac:dyDescent="0.25">
      <c r="E877" s="62"/>
      <c r="F877" s="62"/>
      <c r="G877" s="62"/>
      <c r="H877" s="62"/>
      <c r="I877" s="70"/>
    </row>
    <row r="878" spans="5:9" ht="15.75" customHeight="1" x14ac:dyDescent="0.25">
      <c r="E878" s="62"/>
      <c r="F878" s="62"/>
      <c r="G878" s="62"/>
      <c r="H878" s="62"/>
      <c r="I878" s="70"/>
    </row>
    <row r="879" spans="5:9" ht="15.75" customHeight="1" x14ac:dyDescent="0.25">
      <c r="E879" s="62"/>
      <c r="F879" s="62"/>
      <c r="G879" s="62"/>
      <c r="H879" s="62"/>
      <c r="I879" s="70"/>
    </row>
    <row r="880" spans="5:9" ht="15.75" customHeight="1" x14ac:dyDescent="0.25">
      <c r="E880" s="62"/>
      <c r="F880" s="62"/>
      <c r="G880" s="62"/>
      <c r="H880" s="62"/>
      <c r="I880" s="70"/>
    </row>
    <row r="881" spans="5:9" ht="15.75" customHeight="1" x14ac:dyDescent="0.25">
      <c r="E881" s="62"/>
      <c r="F881" s="62"/>
      <c r="G881" s="62"/>
      <c r="H881" s="62"/>
      <c r="I881" s="70"/>
    </row>
    <row r="882" spans="5:9" ht="15.75" customHeight="1" x14ac:dyDescent="0.25">
      <c r="E882" s="62"/>
      <c r="F882" s="62"/>
      <c r="G882" s="62"/>
      <c r="H882" s="62"/>
      <c r="I882" s="70"/>
    </row>
    <row r="883" spans="5:9" ht="15.75" customHeight="1" x14ac:dyDescent="0.25">
      <c r="E883" s="62"/>
      <c r="F883" s="62"/>
      <c r="G883" s="62"/>
      <c r="H883" s="62"/>
      <c r="I883" s="70"/>
    </row>
    <row r="884" spans="5:9" ht="15.75" customHeight="1" x14ac:dyDescent="0.25">
      <c r="E884" s="62"/>
      <c r="F884" s="62"/>
      <c r="G884" s="62"/>
      <c r="H884" s="62"/>
      <c r="I884" s="70"/>
    </row>
    <row r="885" spans="5:9" ht="15.75" customHeight="1" x14ac:dyDescent="0.25">
      <c r="E885" s="62"/>
      <c r="F885" s="62"/>
      <c r="G885" s="62"/>
      <c r="H885" s="62"/>
      <c r="I885" s="70"/>
    </row>
    <row r="886" spans="5:9" ht="15.75" customHeight="1" x14ac:dyDescent="0.25">
      <c r="E886" s="62"/>
      <c r="F886" s="62"/>
      <c r="G886" s="62"/>
      <c r="H886" s="62"/>
      <c r="I886" s="70"/>
    </row>
    <row r="887" spans="5:9" ht="15.75" customHeight="1" x14ac:dyDescent="0.25">
      <c r="E887" s="62"/>
      <c r="F887" s="62"/>
      <c r="G887" s="62"/>
      <c r="H887" s="62"/>
      <c r="I887" s="70"/>
    </row>
    <row r="888" spans="5:9" ht="15.75" customHeight="1" x14ac:dyDescent="0.25">
      <c r="E888" s="62"/>
      <c r="F888" s="62"/>
      <c r="G888" s="62"/>
      <c r="H888" s="62"/>
      <c r="I888" s="70"/>
    </row>
    <row r="889" spans="5:9" ht="15.75" customHeight="1" x14ac:dyDescent="0.25">
      <c r="E889" s="62"/>
      <c r="F889" s="62"/>
      <c r="G889" s="62"/>
      <c r="H889" s="62"/>
      <c r="I889" s="70"/>
    </row>
    <row r="890" spans="5:9" ht="15.75" customHeight="1" x14ac:dyDescent="0.25">
      <c r="E890" s="62"/>
      <c r="F890" s="62"/>
      <c r="G890" s="62"/>
      <c r="H890" s="62"/>
      <c r="I890" s="70"/>
    </row>
    <row r="891" spans="5:9" ht="15.75" customHeight="1" x14ac:dyDescent="0.25">
      <c r="E891" s="62"/>
      <c r="F891" s="62"/>
      <c r="G891" s="62"/>
      <c r="H891" s="62"/>
      <c r="I891" s="70"/>
    </row>
    <row r="892" spans="5:9" ht="15.75" customHeight="1" x14ac:dyDescent="0.25">
      <c r="E892" s="62"/>
      <c r="F892" s="62"/>
      <c r="G892" s="62"/>
      <c r="H892" s="62"/>
      <c r="I892" s="70"/>
    </row>
    <row r="893" spans="5:9" ht="15.75" customHeight="1" x14ac:dyDescent="0.25">
      <c r="E893" s="62"/>
      <c r="F893" s="62"/>
      <c r="G893" s="62"/>
      <c r="H893" s="62"/>
      <c r="I893" s="70"/>
    </row>
    <row r="894" spans="5:9" ht="15.75" customHeight="1" x14ac:dyDescent="0.25">
      <c r="E894" s="62"/>
      <c r="F894" s="62"/>
      <c r="G894" s="62"/>
      <c r="H894" s="62"/>
      <c r="I894" s="70"/>
    </row>
    <row r="895" spans="5:9" ht="15.75" customHeight="1" x14ac:dyDescent="0.25">
      <c r="E895" s="62"/>
      <c r="F895" s="62"/>
      <c r="G895" s="62"/>
      <c r="H895" s="62"/>
      <c r="I895" s="70"/>
    </row>
    <row r="896" spans="5:9" ht="15.75" customHeight="1" x14ac:dyDescent="0.25">
      <c r="E896" s="62"/>
      <c r="F896" s="62"/>
      <c r="G896" s="62"/>
      <c r="H896" s="62"/>
      <c r="I896" s="70"/>
    </row>
    <row r="897" spans="5:9" ht="15.75" customHeight="1" x14ac:dyDescent="0.25">
      <c r="E897" s="62"/>
      <c r="F897" s="62"/>
      <c r="G897" s="62"/>
      <c r="H897" s="62"/>
      <c r="I897" s="70"/>
    </row>
    <row r="898" spans="5:9" ht="15.75" customHeight="1" x14ac:dyDescent="0.25">
      <c r="E898" s="62"/>
      <c r="F898" s="62"/>
      <c r="G898" s="62"/>
      <c r="H898" s="62"/>
      <c r="I898" s="70"/>
    </row>
    <row r="899" spans="5:9" ht="15.75" customHeight="1" x14ac:dyDescent="0.25">
      <c r="E899" s="62"/>
      <c r="F899" s="62"/>
      <c r="G899" s="62"/>
      <c r="H899" s="62"/>
      <c r="I899" s="70"/>
    </row>
    <row r="900" spans="5:9" ht="15.75" customHeight="1" x14ac:dyDescent="0.25">
      <c r="E900" s="62"/>
      <c r="F900" s="62"/>
      <c r="G900" s="62"/>
      <c r="H900" s="62"/>
      <c r="I900" s="70"/>
    </row>
    <row r="901" spans="5:9" ht="15.75" customHeight="1" x14ac:dyDescent="0.25">
      <c r="E901" s="62"/>
      <c r="F901" s="62"/>
      <c r="G901" s="62"/>
      <c r="H901" s="62"/>
      <c r="I901" s="70"/>
    </row>
    <row r="902" spans="5:9" ht="15.75" customHeight="1" x14ac:dyDescent="0.25">
      <c r="E902" s="62"/>
      <c r="F902" s="62"/>
      <c r="G902" s="62"/>
      <c r="H902" s="62"/>
      <c r="I902" s="70"/>
    </row>
    <row r="903" spans="5:9" ht="15.75" customHeight="1" x14ac:dyDescent="0.25">
      <c r="E903" s="62"/>
      <c r="F903" s="62"/>
      <c r="G903" s="62"/>
      <c r="H903" s="62"/>
      <c r="I903" s="70"/>
    </row>
    <row r="904" spans="5:9" ht="15.75" customHeight="1" x14ac:dyDescent="0.25">
      <c r="E904" s="62"/>
      <c r="F904" s="62"/>
      <c r="G904" s="62"/>
      <c r="H904" s="62"/>
      <c r="I904" s="70"/>
    </row>
    <row r="905" spans="5:9" ht="15.75" customHeight="1" x14ac:dyDescent="0.25">
      <c r="E905" s="62"/>
      <c r="F905" s="62"/>
      <c r="G905" s="62"/>
      <c r="H905" s="62"/>
      <c r="I905" s="70"/>
    </row>
    <row r="906" spans="5:9" ht="15.75" customHeight="1" x14ac:dyDescent="0.25">
      <c r="E906" s="62"/>
      <c r="F906" s="62"/>
      <c r="G906" s="62"/>
      <c r="H906" s="62"/>
      <c r="I906" s="70"/>
    </row>
    <row r="907" spans="5:9" ht="15.75" customHeight="1" x14ac:dyDescent="0.25">
      <c r="E907" s="62"/>
      <c r="F907" s="62"/>
      <c r="G907" s="62"/>
      <c r="H907" s="62"/>
      <c r="I907" s="70"/>
    </row>
    <row r="908" spans="5:9" ht="15.75" customHeight="1" x14ac:dyDescent="0.25">
      <c r="E908" s="62"/>
      <c r="F908" s="62"/>
      <c r="G908" s="62"/>
      <c r="H908" s="62"/>
      <c r="I908" s="70"/>
    </row>
    <row r="909" spans="5:9" ht="15.75" customHeight="1" x14ac:dyDescent="0.25">
      <c r="E909" s="62"/>
      <c r="F909" s="62"/>
      <c r="G909" s="62"/>
      <c r="H909" s="62"/>
      <c r="I909" s="70"/>
    </row>
    <row r="910" spans="5:9" ht="15.75" customHeight="1" x14ac:dyDescent="0.25">
      <c r="E910" s="62"/>
      <c r="F910" s="62"/>
      <c r="G910" s="62"/>
      <c r="H910" s="62"/>
      <c r="I910" s="70"/>
    </row>
    <row r="911" spans="5:9" ht="15.75" customHeight="1" x14ac:dyDescent="0.25">
      <c r="E911" s="62"/>
      <c r="F911" s="62"/>
      <c r="G911" s="62"/>
      <c r="H911" s="62"/>
      <c r="I911" s="70"/>
    </row>
    <row r="912" spans="5:9" ht="15.75" customHeight="1" x14ac:dyDescent="0.25">
      <c r="E912" s="62"/>
      <c r="F912" s="62"/>
      <c r="G912" s="62"/>
      <c r="H912" s="62"/>
      <c r="I912" s="70"/>
    </row>
    <row r="913" spans="5:9" ht="15.75" customHeight="1" x14ac:dyDescent="0.25">
      <c r="E913" s="62"/>
      <c r="F913" s="62"/>
      <c r="G913" s="62"/>
      <c r="H913" s="62"/>
      <c r="I913" s="70"/>
    </row>
    <row r="914" spans="5:9" ht="15.75" customHeight="1" x14ac:dyDescent="0.25">
      <c r="E914" s="62"/>
      <c r="F914" s="62"/>
      <c r="G914" s="62"/>
      <c r="H914" s="62"/>
      <c r="I914" s="70"/>
    </row>
    <row r="915" spans="5:9" ht="15.75" customHeight="1" x14ac:dyDescent="0.25">
      <c r="E915" s="62"/>
      <c r="F915" s="62"/>
      <c r="G915" s="62"/>
      <c r="H915" s="62"/>
      <c r="I915" s="70"/>
    </row>
    <row r="916" spans="5:9" ht="15.75" customHeight="1" x14ac:dyDescent="0.25">
      <c r="E916" s="62"/>
      <c r="F916" s="62"/>
      <c r="G916" s="62"/>
      <c r="H916" s="62"/>
      <c r="I916" s="70"/>
    </row>
    <row r="917" spans="5:9" ht="15.75" customHeight="1" x14ac:dyDescent="0.25">
      <c r="E917" s="62"/>
      <c r="F917" s="62"/>
      <c r="G917" s="62"/>
      <c r="H917" s="62"/>
      <c r="I917" s="70"/>
    </row>
    <row r="918" spans="5:9" ht="15.75" customHeight="1" x14ac:dyDescent="0.25">
      <c r="E918" s="62"/>
      <c r="F918" s="62"/>
      <c r="G918" s="62"/>
      <c r="H918" s="62"/>
      <c r="I918" s="70"/>
    </row>
    <row r="919" spans="5:9" ht="15.75" customHeight="1" x14ac:dyDescent="0.25">
      <c r="E919" s="62"/>
      <c r="F919" s="62"/>
      <c r="G919" s="62"/>
      <c r="H919" s="62"/>
      <c r="I919" s="70"/>
    </row>
    <row r="920" spans="5:9" ht="15.75" customHeight="1" x14ac:dyDescent="0.25">
      <c r="E920" s="62"/>
      <c r="F920" s="62"/>
      <c r="G920" s="62"/>
      <c r="H920" s="62"/>
      <c r="I920" s="70"/>
    </row>
    <row r="921" spans="5:9" ht="15.75" customHeight="1" x14ac:dyDescent="0.25">
      <c r="E921" s="62"/>
      <c r="F921" s="62"/>
      <c r="G921" s="62"/>
      <c r="H921" s="62"/>
      <c r="I921" s="70"/>
    </row>
    <row r="922" spans="5:9" ht="15.75" customHeight="1" x14ac:dyDescent="0.25">
      <c r="E922" s="62"/>
      <c r="F922" s="62"/>
      <c r="G922" s="62"/>
      <c r="H922" s="62"/>
      <c r="I922" s="70"/>
    </row>
    <row r="923" spans="5:9" ht="15.75" customHeight="1" x14ac:dyDescent="0.25">
      <c r="E923" s="62"/>
      <c r="F923" s="62"/>
      <c r="G923" s="62"/>
      <c r="H923" s="62"/>
      <c r="I923" s="70"/>
    </row>
    <row r="924" spans="5:9" ht="15.75" customHeight="1" x14ac:dyDescent="0.25">
      <c r="E924" s="62"/>
      <c r="F924" s="62"/>
      <c r="G924" s="62"/>
      <c r="H924" s="62"/>
      <c r="I924" s="70"/>
    </row>
    <row r="925" spans="5:9" ht="15.75" customHeight="1" x14ac:dyDescent="0.25">
      <c r="E925" s="62"/>
      <c r="F925" s="62"/>
      <c r="G925" s="62"/>
      <c r="H925" s="62"/>
      <c r="I925" s="70"/>
    </row>
    <row r="926" spans="5:9" ht="15.75" customHeight="1" x14ac:dyDescent="0.25">
      <c r="E926" s="62"/>
      <c r="F926" s="62"/>
      <c r="G926" s="62"/>
      <c r="H926" s="62"/>
      <c r="I926" s="70"/>
    </row>
    <row r="927" spans="5:9" ht="15.75" customHeight="1" x14ac:dyDescent="0.25">
      <c r="E927" s="62"/>
      <c r="F927" s="62"/>
      <c r="G927" s="62"/>
      <c r="H927" s="62"/>
      <c r="I927" s="70"/>
    </row>
    <row r="928" spans="5:9" ht="15.75" customHeight="1" x14ac:dyDescent="0.25">
      <c r="E928" s="62"/>
      <c r="F928" s="62"/>
      <c r="G928" s="62"/>
      <c r="H928" s="62"/>
      <c r="I928" s="70"/>
    </row>
    <row r="929" spans="5:9" ht="15.75" customHeight="1" x14ac:dyDescent="0.25">
      <c r="E929" s="62"/>
      <c r="F929" s="62"/>
      <c r="G929" s="62"/>
      <c r="H929" s="62"/>
      <c r="I929" s="70"/>
    </row>
    <row r="930" spans="5:9" ht="15.75" customHeight="1" x14ac:dyDescent="0.25">
      <c r="E930" s="62"/>
      <c r="F930" s="62"/>
      <c r="G930" s="62"/>
      <c r="H930" s="62"/>
      <c r="I930" s="70"/>
    </row>
    <row r="931" spans="5:9" ht="15.75" customHeight="1" x14ac:dyDescent="0.25">
      <c r="E931" s="62"/>
      <c r="F931" s="62"/>
      <c r="G931" s="62"/>
      <c r="H931" s="62"/>
      <c r="I931" s="70"/>
    </row>
    <row r="932" spans="5:9" ht="15.75" customHeight="1" x14ac:dyDescent="0.25">
      <c r="E932" s="62"/>
      <c r="F932" s="62"/>
      <c r="G932" s="62"/>
      <c r="H932" s="62"/>
      <c r="I932" s="70"/>
    </row>
    <row r="933" spans="5:9" ht="15.75" customHeight="1" x14ac:dyDescent="0.25">
      <c r="E933" s="62"/>
      <c r="F933" s="62"/>
      <c r="G933" s="62"/>
      <c r="H933" s="62"/>
      <c r="I933" s="70"/>
    </row>
    <row r="934" spans="5:9" ht="15.75" customHeight="1" x14ac:dyDescent="0.25">
      <c r="E934" s="62"/>
      <c r="F934" s="62"/>
      <c r="G934" s="62"/>
      <c r="H934" s="62"/>
      <c r="I934" s="70"/>
    </row>
    <row r="935" spans="5:9" ht="15.75" customHeight="1" x14ac:dyDescent="0.25">
      <c r="E935" s="62"/>
      <c r="F935" s="62"/>
      <c r="G935" s="62"/>
      <c r="H935" s="62"/>
      <c r="I935" s="70"/>
    </row>
    <row r="936" spans="5:9" ht="15.75" customHeight="1" x14ac:dyDescent="0.25">
      <c r="E936" s="62"/>
      <c r="F936" s="62"/>
      <c r="G936" s="62"/>
      <c r="H936" s="62"/>
      <c r="I936" s="70"/>
    </row>
    <row r="937" spans="5:9" ht="15.75" customHeight="1" x14ac:dyDescent="0.25">
      <c r="E937" s="62"/>
      <c r="F937" s="62"/>
      <c r="G937" s="62"/>
      <c r="H937" s="62"/>
      <c r="I937" s="70"/>
    </row>
    <row r="938" spans="5:9" ht="15.75" customHeight="1" x14ac:dyDescent="0.25">
      <c r="E938" s="62"/>
      <c r="F938" s="62"/>
      <c r="G938" s="62"/>
      <c r="H938" s="62"/>
      <c r="I938" s="70"/>
    </row>
    <row r="939" spans="5:9" ht="15.75" customHeight="1" x14ac:dyDescent="0.25">
      <c r="E939" s="62"/>
      <c r="F939" s="62"/>
      <c r="G939" s="62"/>
      <c r="H939" s="62"/>
      <c r="I939" s="70"/>
    </row>
    <row r="940" spans="5:9" ht="15.75" customHeight="1" x14ac:dyDescent="0.25">
      <c r="E940" s="62"/>
      <c r="F940" s="62"/>
      <c r="G940" s="62"/>
      <c r="H940" s="62"/>
      <c r="I940" s="70"/>
    </row>
    <row r="941" spans="5:9" ht="15.75" customHeight="1" x14ac:dyDescent="0.25">
      <c r="E941" s="62"/>
      <c r="F941" s="62"/>
      <c r="G941" s="62"/>
      <c r="H941" s="62"/>
      <c r="I941" s="70"/>
    </row>
    <row r="942" spans="5:9" ht="15.75" customHeight="1" x14ac:dyDescent="0.25">
      <c r="E942" s="62"/>
      <c r="F942" s="62"/>
      <c r="G942" s="62"/>
      <c r="H942" s="62"/>
      <c r="I942" s="70"/>
    </row>
    <row r="943" spans="5:9" ht="15.75" customHeight="1" x14ac:dyDescent="0.25">
      <c r="E943" s="62"/>
      <c r="F943" s="62"/>
      <c r="G943" s="62"/>
      <c r="H943" s="62"/>
      <c r="I943" s="70"/>
    </row>
    <row r="944" spans="5:9" ht="15.75" customHeight="1" x14ac:dyDescent="0.25">
      <c r="E944" s="62"/>
      <c r="F944" s="62"/>
      <c r="G944" s="62"/>
      <c r="H944" s="62"/>
      <c r="I944" s="70"/>
    </row>
    <row r="945" spans="5:9" ht="15.75" customHeight="1" x14ac:dyDescent="0.25">
      <c r="E945" s="62"/>
      <c r="F945" s="62"/>
      <c r="G945" s="62"/>
      <c r="H945" s="62"/>
      <c r="I945" s="70"/>
    </row>
    <row r="946" spans="5:9" ht="15.75" customHeight="1" x14ac:dyDescent="0.25">
      <c r="E946" s="62"/>
      <c r="F946" s="62"/>
      <c r="G946" s="62"/>
      <c r="H946" s="62"/>
      <c r="I946" s="70"/>
    </row>
    <row r="947" spans="5:9" ht="15.75" customHeight="1" x14ac:dyDescent="0.25">
      <c r="E947" s="62"/>
      <c r="F947" s="62"/>
      <c r="G947" s="62"/>
      <c r="H947" s="62"/>
      <c r="I947" s="70"/>
    </row>
    <row r="948" spans="5:9" ht="15.75" customHeight="1" x14ac:dyDescent="0.25">
      <c r="E948" s="62"/>
      <c r="F948" s="62"/>
      <c r="G948" s="62"/>
      <c r="H948" s="62"/>
      <c r="I948" s="70"/>
    </row>
    <row r="949" spans="5:9" ht="15.75" customHeight="1" x14ac:dyDescent="0.25">
      <c r="E949" s="62"/>
      <c r="F949" s="62"/>
      <c r="G949" s="62"/>
      <c r="H949" s="62"/>
      <c r="I949" s="70"/>
    </row>
    <row r="950" spans="5:9" ht="15.75" customHeight="1" x14ac:dyDescent="0.25">
      <c r="E950" s="62"/>
      <c r="F950" s="62"/>
      <c r="G950" s="62"/>
      <c r="H950" s="62"/>
      <c r="I950" s="70"/>
    </row>
    <row r="951" spans="5:9" ht="15.75" customHeight="1" x14ac:dyDescent="0.25">
      <c r="E951" s="62"/>
      <c r="F951" s="62"/>
      <c r="G951" s="62"/>
      <c r="H951" s="62"/>
      <c r="I951" s="70"/>
    </row>
    <row r="952" spans="5:9" ht="15.75" customHeight="1" x14ac:dyDescent="0.25">
      <c r="E952" s="62"/>
      <c r="F952" s="62"/>
      <c r="G952" s="62"/>
      <c r="H952" s="62"/>
      <c r="I952" s="70"/>
    </row>
    <row r="953" spans="5:9" ht="15.75" customHeight="1" x14ac:dyDescent="0.25">
      <c r="E953" s="62"/>
      <c r="F953" s="62"/>
      <c r="G953" s="62"/>
      <c r="H953" s="62"/>
      <c r="I953" s="70"/>
    </row>
    <row r="954" spans="5:9" ht="15.75" customHeight="1" x14ac:dyDescent="0.25">
      <c r="E954" s="62"/>
      <c r="F954" s="62"/>
      <c r="G954" s="62"/>
      <c r="H954" s="62"/>
      <c r="I954" s="70"/>
    </row>
    <row r="955" spans="5:9" ht="15.75" customHeight="1" x14ac:dyDescent="0.25">
      <c r="E955" s="62"/>
      <c r="F955" s="62"/>
      <c r="G955" s="62"/>
      <c r="H955" s="62"/>
      <c r="I955" s="70"/>
    </row>
    <row r="956" spans="5:9" ht="15.75" customHeight="1" x14ac:dyDescent="0.25">
      <c r="E956" s="62"/>
      <c r="F956" s="62"/>
      <c r="G956" s="62"/>
      <c r="H956" s="62"/>
      <c r="I956" s="70"/>
    </row>
    <row r="957" spans="5:9" ht="15.75" customHeight="1" x14ac:dyDescent="0.25">
      <c r="E957" s="62"/>
      <c r="F957" s="62"/>
      <c r="G957" s="62"/>
      <c r="H957" s="62"/>
      <c r="I957" s="70"/>
    </row>
    <row r="958" spans="5:9" ht="15.75" customHeight="1" x14ac:dyDescent="0.25">
      <c r="E958" s="62"/>
      <c r="F958" s="62"/>
      <c r="G958" s="62"/>
      <c r="H958" s="62"/>
      <c r="I958" s="70"/>
    </row>
    <row r="959" spans="5:9" ht="15.75" customHeight="1" x14ac:dyDescent="0.25">
      <c r="E959" s="62"/>
      <c r="F959" s="62"/>
      <c r="G959" s="62"/>
      <c r="H959" s="62"/>
      <c r="I959" s="70"/>
    </row>
    <row r="960" spans="5:9" ht="15.75" customHeight="1" x14ac:dyDescent="0.25">
      <c r="E960" s="62"/>
      <c r="F960" s="62"/>
      <c r="G960" s="62"/>
      <c r="H960" s="62"/>
      <c r="I960" s="70"/>
    </row>
    <row r="961" spans="5:9" ht="15.75" customHeight="1" x14ac:dyDescent="0.25">
      <c r="E961" s="62"/>
      <c r="F961" s="62"/>
      <c r="G961" s="62"/>
      <c r="H961" s="62"/>
      <c r="I961" s="70"/>
    </row>
    <row r="962" spans="5:9" ht="15.75" customHeight="1" x14ac:dyDescent="0.25">
      <c r="E962" s="62"/>
      <c r="F962" s="62"/>
      <c r="G962" s="62"/>
      <c r="H962" s="62"/>
      <c r="I962" s="70"/>
    </row>
    <row r="963" spans="5:9" ht="15.75" customHeight="1" x14ac:dyDescent="0.25">
      <c r="E963" s="62"/>
      <c r="F963" s="62"/>
      <c r="G963" s="62"/>
      <c r="H963" s="62"/>
      <c r="I963" s="70"/>
    </row>
    <row r="964" spans="5:9" ht="15.75" customHeight="1" x14ac:dyDescent="0.25">
      <c r="E964" s="62"/>
      <c r="F964" s="62"/>
      <c r="G964" s="62"/>
      <c r="H964" s="62"/>
      <c r="I964" s="70"/>
    </row>
    <row r="965" spans="5:9" ht="15.75" customHeight="1" x14ac:dyDescent="0.25">
      <c r="E965" s="62"/>
      <c r="F965" s="62"/>
      <c r="G965" s="62"/>
      <c r="H965" s="62"/>
      <c r="I965" s="70"/>
    </row>
    <row r="966" spans="5:9" ht="15.75" customHeight="1" x14ac:dyDescent="0.25">
      <c r="E966" s="62"/>
      <c r="F966" s="62"/>
      <c r="G966" s="62"/>
      <c r="H966" s="62"/>
      <c r="I966" s="70"/>
    </row>
    <row r="967" spans="5:9" ht="15.75" customHeight="1" x14ac:dyDescent="0.25">
      <c r="E967" s="62"/>
      <c r="F967" s="62"/>
      <c r="G967" s="62"/>
      <c r="H967" s="62"/>
      <c r="I967" s="70"/>
    </row>
    <row r="968" spans="5:9" ht="15.75" customHeight="1" x14ac:dyDescent="0.25">
      <c r="E968" s="62"/>
      <c r="F968" s="62"/>
      <c r="G968" s="62"/>
      <c r="H968" s="62"/>
      <c r="I968" s="70"/>
    </row>
    <row r="969" spans="5:9" ht="15.75" customHeight="1" x14ac:dyDescent="0.25">
      <c r="E969" s="62"/>
      <c r="F969" s="62"/>
      <c r="G969" s="62"/>
      <c r="H969" s="62"/>
      <c r="I969" s="70"/>
    </row>
    <row r="970" spans="5:9" ht="15.75" customHeight="1" x14ac:dyDescent="0.25">
      <c r="E970" s="62"/>
      <c r="F970" s="62"/>
      <c r="G970" s="62"/>
      <c r="H970" s="62"/>
      <c r="I970" s="70"/>
    </row>
    <row r="971" spans="5:9" ht="15.75" customHeight="1" x14ac:dyDescent="0.25">
      <c r="E971" s="62"/>
      <c r="F971" s="62"/>
      <c r="G971" s="62"/>
      <c r="H971" s="62"/>
      <c r="I971" s="70"/>
    </row>
    <row r="972" spans="5:9" ht="15.75" customHeight="1" x14ac:dyDescent="0.25">
      <c r="E972" s="62"/>
      <c r="F972" s="62"/>
      <c r="G972" s="62"/>
      <c r="H972" s="62"/>
      <c r="I972" s="70"/>
    </row>
    <row r="973" spans="5:9" ht="15.75" customHeight="1" x14ac:dyDescent="0.25">
      <c r="E973" s="62"/>
      <c r="F973" s="62"/>
      <c r="G973" s="62"/>
      <c r="H973" s="62"/>
      <c r="I973" s="70"/>
    </row>
    <row r="974" spans="5:9" ht="15.75" customHeight="1" x14ac:dyDescent="0.25">
      <c r="E974" s="62"/>
      <c r="F974" s="62"/>
      <c r="G974" s="62"/>
      <c r="H974" s="62"/>
      <c r="I974" s="70"/>
    </row>
    <row r="975" spans="5:9" ht="15.75" customHeight="1" x14ac:dyDescent="0.25">
      <c r="E975" s="62"/>
      <c r="F975" s="62"/>
      <c r="G975" s="62"/>
      <c r="H975" s="62"/>
      <c r="I975" s="70"/>
    </row>
    <row r="976" spans="5:9" ht="15.75" customHeight="1" x14ac:dyDescent="0.25">
      <c r="E976" s="62"/>
      <c r="F976" s="62"/>
      <c r="G976" s="62"/>
      <c r="H976" s="62"/>
      <c r="I976" s="70"/>
    </row>
    <row r="977" spans="5:9" ht="15.75" customHeight="1" x14ac:dyDescent="0.25">
      <c r="E977" s="62"/>
      <c r="F977" s="62"/>
      <c r="G977" s="62"/>
      <c r="H977" s="62"/>
      <c r="I977" s="70"/>
    </row>
    <row r="978" spans="5:9" ht="15.75" customHeight="1" x14ac:dyDescent="0.25">
      <c r="E978" s="62"/>
      <c r="F978" s="62"/>
      <c r="G978" s="62"/>
      <c r="H978" s="62"/>
      <c r="I978" s="70"/>
    </row>
    <row r="979" spans="5:9" ht="15.75" customHeight="1" x14ac:dyDescent="0.25">
      <c r="E979" s="62"/>
      <c r="F979" s="62"/>
      <c r="G979" s="62"/>
      <c r="H979" s="62"/>
      <c r="I979" s="70"/>
    </row>
    <row r="980" spans="5:9" ht="15.75" customHeight="1" x14ac:dyDescent="0.25">
      <c r="E980" s="62"/>
      <c r="F980" s="62"/>
      <c r="G980" s="62"/>
      <c r="H980" s="62"/>
      <c r="I980" s="70"/>
    </row>
    <row r="981" spans="5:9" ht="15.75" customHeight="1" x14ac:dyDescent="0.25">
      <c r="E981" s="62"/>
      <c r="F981" s="62"/>
      <c r="G981" s="62"/>
      <c r="H981" s="62"/>
      <c r="I981" s="70"/>
    </row>
    <row r="982" spans="5:9" ht="15.75" customHeight="1" x14ac:dyDescent="0.25">
      <c r="E982" s="62"/>
      <c r="F982" s="62"/>
      <c r="G982" s="62"/>
      <c r="H982" s="62"/>
      <c r="I982" s="70"/>
    </row>
    <row r="983" spans="5:9" ht="15.75" customHeight="1" x14ac:dyDescent="0.25">
      <c r="E983" s="62"/>
      <c r="F983" s="62"/>
      <c r="G983" s="62"/>
      <c r="H983" s="62"/>
      <c r="I983" s="70"/>
    </row>
    <row r="984" spans="5:9" ht="15.75" customHeight="1" x14ac:dyDescent="0.25">
      <c r="E984" s="62"/>
      <c r="F984" s="62"/>
      <c r="G984" s="62"/>
      <c r="H984" s="62"/>
      <c r="I984" s="70"/>
    </row>
    <row r="985" spans="5:9" ht="15.75" customHeight="1" x14ac:dyDescent="0.25">
      <c r="E985" s="62"/>
      <c r="F985" s="62"/>
      <c r="G985" s="62"/>
      <c r="H985" s="62"/>
      <c r="I985" s="70"/>
    </row>
    <row r="986" spans="5:9" ht="15.75" customHeight="1" x14ac:dyDescent="0.25">
      <c r="E986" s="62"/>
      <c r="F986" s="62"/>
      <c r="G986" s="62"/>
      <c r="H986" s="62"/>
      <c r="I986" s="70"/>
    </row>
    <row r="987" spans="5:9" ht="15.75" customHeight="1" x14ac:dyDescent="0.25">
      <c r="E987" s="62"/>
      <c r="F987" s="62"/>
      <c r="G987" s="62"/>
      <c r="H987" s="62"/>
      <c r="I987" s="70"/>
    </row>
    <row r="988" spans="5:9" ht="15.75" customHeight="1" x14ac:dyDescent="0.25">
      <c r="E988" s="62"/>
      <c r="F988" s="62"/>
      <c r="G988" s="62"/>
      <c r="H988" s="62"/>
      <c r="I988" s="70"/>
    </row>
    <row r="989" spans="5:9" ht="15.75" customHeight="1" x14ac:dyDescent="0.25">
      <c r="E989" s="62"/>
      <c r="F989" s="62"/>
      <c r="G989" s="62"/>
      <c r="H989" s="62"/>
      <c r="I989" s="70"/>
    </row>
    <row r="990" spans="5:9" ht="15.75" customHeight="1" x14ac:dyDescent="0.25">
      <c r="E990" s="62"/>
      <c r="F990" s="62"/>
      <c r="G990" s="62"/>
      <c r="H990" s="62"/>
      <c r="I990" s="70"/>
    </row>
    <row r="991" spans="5:9" ht="15.75" customHeight="1" x14ac:dyDescent="0.25">
      <c r="E991" s="62"/>
      <c r="F991" s="62"/>
      <c r="G991" s="62"/>
      <c r="H991" s="62"/>
      <c r="I991" s="70"/>
    </row>
    <row r="992" spans="5:9" ht="15.75" customHeight="1" x14ac:dyDescent="0.25">
      <c r="E992" s="62"/>
      <c r="F992" s="62"/>
      <c r="G992" s="62"/>
      <c r="H992" s="62"/>
      <c r="I992" s="70"/>
    </row>
    <row r="993" spans="5:9" ht="15.75" customHeight="1" x14ac:dyDescent="0.25">
      <c r="E993" s="62"/>
      <c r="F993" s="62"/>
      <c r="G993" s="62"/>
      <c r="H993" s="62"/>
      <c r="I993" s="70"/>
    </row>
    <row r="994" spans="5:9" ht="15.75" customHeight="1" x14ac:dyDescent="0.25">
      <c r="E994" s="62"/>
      <c r="F994" s="62"/>
      <c r="G994" s="62"/>
      <c r="H994" s="62"/>
      <c r="I994" s="70"/>
    </row>
    <row r="995" spans="5:9" ht="15.75" customHeight="1" x14ac:dyDescent="0.25">
      <c r="E995" s="62"/>
      <c r="F995" s="62"/>
      <c r="G995" s="62"/>
      <c r="H995" s="62"/>
      <c r="I995" s="70"/>
    </row>
    <row r="996" spans="5:9" ht="15.75" customHeight="1" x14ac:dyDescent="0.25">
      <c r="E996" s="62"/>
      <c r="F996" s="62"/>
      <c r="G996" s="62"/>
      <c r="H996" s="62"/>
      <c r="I996" s="70"/>
    </row>
    <row r="997" spans="5:9" ht="15.75" customHeight="1" x14ac:dyDescent="0.25">
      <c r="E997" s="62"/>
      <c r="F997" s="62"/>
      <c r="G997" s="62"/>
      <c r="H997" s="62"/>
      <c r="I997" s="70"/>
    </row>
    <row r="998" spans="5:9" ht="15.75" customHeight="1" x14ac:dyDescent="0.25">
      <c r="E998" s="62"/>
      <c r="F998" s="62"/>
      <c r="G998" s="62"/>
      <c r="H998" s="62"/>
      <c r="I998" s="70"/>
    </row>
  </sheetData>
  <mergeCells count="41">
    <mergeCell ref="B58:G58"/>
    <mergeCell ref="B99:G99"/>
    <mergeCell ref="A1:I1"/>
    <mergeCell ref="A2:I2"/>
    <mergeCell ref="A3:I3"/>
    <mergeCell ref="B5:G5"/>
    <mergeCell ref="B11:G11"/>
    <mergeCell ref="B15:G15"/>
    <mergeCell ref="B23:G23"/>
    <mergeCell ref="B30:G30"/>
    <mergeCell ref="B33:G33"/>
    <mergeCell ref="B40:G40"/>
    <mergeCell ref="B47:G47"/>
    <mergeCell ref="B52:G52"/>
    <mergeCell ref="B55:G55"/>
    <mergeCell ref="B61:G61"/>
    <mergeCell ref="B70:G70"/>
    <mergeCell ref="B77:G77"/>
    <mergeCell ref="B81:G81"/>
    <mergeCell ref="B88:G88"/>
    <mergeCell ref="B95:G95"/>
    <mergeCell ref="B92:G92"/>
    <mergeCell ref="E118:F118"/>
    <mergeCell ref="H118:I118"/>
    <mergeCell ref="H121:I121"/>
    <mergeCell ref="B102:G102"/>
    <mergeCell ref="H116:I116"/>
    <mergeCell ref="H117:I117"/>
    <mergeCell ref="B109:G109"/>
    <mergeCell ref="E114:F114"/>
    <mergeCell ref="H114:I114"/>
    <mergeCell ref="E115:F115"/>
    <mergeCell ref="H115:I115"/>
    <mergeCell ref="E116:F116"/>
    <mergeCell ref="E117:F117"/>
    <mergeCell ref="E121:F121"/>
    <mergeCell ref="E122:F122"/>
    <mergeCell ref="E120:F120"/>
    <mergeCell ref="H120:I120"/>
    <mergeCell ref="E119:F119"/>
    <mergeCell ref="H119:I119"/>
  </mergeCells>
  <phoneticPr fontId="25" type="noConversion"/>
  <pageMargins left="0.19685039370078741" right="0.19685039370078741" top="0.59055118110236227" bottom="0.19685039370078741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0"/>
  <sheetViews>
    <sheetView zoomScale="85" zoomScaleNormal="85" workbookViewId="0">
      <pane ySplit="6" topLeftCell="A144" activePane="bottomLeft" state="frozen"/>
      <selection pane="bottomLeft" activeCell="P26" sqref="P26"/>
    </sheetView>
  </sheetViews>
  <sheetFormatPr baseColWidth="10" defaultColWidth="12.625" defaultRowHeight="15" customHeight="1" x14ac:dyDescent="0.2"/>
  <cols>
    <col min="1" max="3" width="10" customWidth="1"/>
    <col min="4" max="4" width="73.25" customWidth="1"/>
    <col min="5" max="5" width="11.5" style="357" customWidth="1"/>
    <col min="6" max="9" width="10" customWidth="1"/>
    <col min="10" max="10" width="10.5" customWidth="1"/>
    <col min="11" max="26" width="10" customWidth="1"/>
  </cols>
  <sheetData>
    <row r="1" spans="1:26" ht="31.5" x14ac:dyDescent="0.2">
      <c r="A1" s="60"/>
      <c r="B1" s="654" t="s">
        <v>114</v>
      </c>
      <c r="C1" s="655"/>
      <c r="D1" s="655"/>
      <c r="E1" s="655"/>
      <c r="F1" s="655"/>
      <c r="G1" s="655"/>
      <c r="H1" s="655"/>
      <c r="I1" s="655"/>
      <c r="J1" s="655"/>
      <c r="K1" s="656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24.75" x14ac:dyDescent="0.2">
      <c r="A2" s="60"/>
      <c r="B2" s="657" t="str">
        <f>+Presupuesto!A2</f>
        <v>MODELO CAS  3 - VIVIENDA UNIFAMILIAR 220,92 m2 - OPCIÓN CONSTRUCCIÓN EN SECO</v>
      </c>
      <c r="C2" s="655"/>
      <c r="D2" s="655"/>
      <c r="E2" s="655"/>
      <c r="F2" s="655"/>
      <c r="G2" s="655"/>
      <c r="H2" s="655"/>
      <c r="I2" s="655"/>
      <c r="J2" s="655"/>
      <c r="K2" s="656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6.75" customHeight="1" x14ac:dyDescent="0.2">
      <c r="A3" s="60"/>
      <c r="B3" s="658"/>
      <c r="C3" s="659"/>
      <c r="D3" s="659"/>
      <c r="E3" s="659"/>
      <c r="F3" s="659"/>
      <c r="G3" s="659"/>
      <c r="H3" s="659"/>
      <c r="I3" s="659"/>
      <c r="J3" s="659"/>
      <c r="K3" s="659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39" x14ac:dyDescent="0.2">
      <c r="A4" s="60"/>
      <c r="B4" s="72" t="s">
        <v>115</v>
      </c>
      <c r="C4" s="660" t="s">
        <v>116</v>
      </c>
      <c r="D4" s="661"/>
      <c r="E4" s="401" t="s">
        <v>117</v>
      </c>
      <c r="F4" s="662" t="s">
        <v>118</v>
      </c>
      <c r="G4" s="663"/>
      <c r="H4" s="664"/>
      <c r="I4" s="73"/>
      <c r="J4" s="665" t="s">
        <v>119</v>
      </c>
      <c r="K4" s="666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9.5" x14ac:dyDescent="0.2">
      <c r="A5" s="60"/>
      <c r="B5" s="72"/>
      <c r="C5" s="74"/>
      <c r="D5" s="75"/>
      <c r="E5" s="376"/>
      <c r="F5" s="77" t="s">
        <v>120</v>
      </c>
      <c r="G5" s="77" t="s">
        <v>121</v>
      </c>
      <c r="H5" s="77" t="s">
        <v>122</v>
      </c>
      <c r="I5" s="76" t="s">
        <v>123</v>
      </c>
      <c r="J5" s="77" t="s">
        <v>124</v>
      </c>
      <c r="K5" s="78" t="s">
        <v>12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19.5" x14ac:dyDescent="0.2">
      <c r="A6" s="60"/>
      <c r="B6" s="79"/>
      <c r="C6" s="80"/>
      <c r="D6" s="81"/>
      <c r="E6" s="377"/>
      <c r="F6" s="82" t="s">
        <v>59</v>
      </c>
      <c r="G6" s="82" t="s">
        <v>59</v>
      </c>
      <c r="H6" s="82" t="s">
        <v>59</v>
      </c>
      <c r="I6" s="82"/>
      <c r="J6" s="82"/>
      <c r="K6" s="83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6.75" customHeight="1" x14ac:dyDescent="0.25">
      <c r="A7" s="60"/>
      <c r="B7" s="84"/>
      <c r="C7" s="85"/>
      <c r="D7" s="85"/>
      <c r="E7" s="378"/>
      <c r="F7" s="86"/>
      <c r="G7" s="86"/>
      <c r="H7" s="86"/>
      <c r="I7" s="86"/>
      <c r="J7" s="86"/>
      <c r="K7" s="86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.75" x14ac:dyDescent="0.25">
      <c r="A8" s="60"/>
      <c r="B8" s="87">
        <f>+Presupuesto!A5</f>
        <v>1</v>
      </c>
      <c r="C8" s="667" t="str">
        <f>+Presupuesto!B5</f>
        <v>TRABAJOS PRELIMINARES</v>
      </c>
      <c r="D8" s="572"/>
      <c r="E8" s="379"/>
      <c r="F8" s="89"/>
      <c r="G8" s="89"/>
      <c r="H8" s="89"/>
      <c r="I8" s="89"/>
      <c r="J8" s="90"/>
      <c r="K8" s="88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x14ac:dyDescent="0.2">
      <c r="A9" s="60"/>
      <c r="B9" s="91" t="str">
        <f>+Presupuesto!A6</f>
        <v>1.1</v>
      </c>
      <c r="C9" s="624" t="str">
        <f>+Presupuesto!B6</f>
        <v>Replanteo</v>
      </c>
      <c r="D9" s="572"/>
      <c r="E9" s="358"/>
      <c r="F9" s="93"/>
      <c r="G9" s="65"/>
      <c r="H9" s="65"/>
      <c r="I9" s="94" t="str">
        <f>+Presupuesto!C6</f>
        <v>m2</v>
      </c>
      <c r="J9" s="65"/>
      <c r="K9" s="64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x14ac:dyDescent="0.2">
      <c r="A10" s="60"/>
      <c r="B10" s="91"/>
      <c r="C10" s="624"/>
      <c r="D10" s="572"/>
      <c r="E10" s="358"/>
      <c r="F10" s="93"/>
      <c r="G10" s="65"/>
      <c r="H10" s="65"/>
      <c r="I10" s="94"/>
      <c r="J10" s="65">
        <f t="shared" ref="J10:J12" si="0">PRODUCT(E10:H10)</f>
        <v>0</v>
      </c>
      <c r="K10" s="64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x14ac:dyDescent="0.2">
      <c r="A11" s="60"/>
      <c r="B11" s="91"/>
      <c r="C11" s="624"/>
      <c r="D11" s="572"/>
      <c r="E11" s="358"/>
      <c r="F11" s="93"/>
      <c r="G11" s="65"/>
      <c r="H11" s="65"/>
      <c r="I11" s="94"/>
      <c r="J11" s="65">
        <f t="shared" si="0"/>
        <v>0</v>
      </c>
      <c r="K11" s="64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x14ac:dyDescent="0.2">
      <c r="A12" s="60"/>
      <c r="B12" s="91"/>
      <c r="C12" s="624"/>
      <c r="D12" s="572"/>
      <c r="E12" s="271">
        <v>220.92</v>
      </c>
      <c r="F12" s="93"/>
      <c r="G12" s="65"/>
      <c r="H12" s="65"/>
      <c r="I12" s="94"/>
      <c r="J12" s="65">
        <f t="shared" si="0"/>
        <v>220.92</v>
      </c>
      <c r="K12" s="65">
        <f>SUM(J10:J12)</f>
        <v>220.92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2.25" customHeight="1" x14ac:dyDescent="0.25">
      <c r="A13" s="60"/>
      <c r="B13" s="95"/>
      <c r="C13" s="625"/>
      <c r="D13" s="572"/>
      <c r="E13" s="358"/>
      <c r="F13" s="65"/>
      <c r="G13" s="65"/>
      <c r="H13" s="65"/>
      <c r="I13" s="65"/>
      <c r="J13" s="65"/>
      <c r="K13" s="65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x14ac:dyDescent="0.2">
      <c r="A14" s="60"/>
      <c r="B14" s="91" t="str">
        <f>+Presupuesto!A7</f>
        <v>1.2</v>
      </c>
      <c r="C14" s="624" t="str">
        <f>+Presupuesto!B7</f>
        <v>Instalación del Obrador</v>
      </c>
      <c r="D14" s="572"/>
      <c r="E14" s="358"/>
      <c r="F14" s="93"/>
      <c r="G14" s="65"/>
      <c r="H14" s="65"/>
      <c r="I14" s="94" t="str">
        <f>+Presupuesto!C7</f>
        <v>gl</v>
      </c>
      <c r="J14" s="65"/>
      <c r="K14" s="64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x14ac:dyDescent="0.2">
      <c r="A15" s="60"/>
      <c r="B15" s="91"/>
      <c r="C15" s="624"/>
      <c r="D15" s="572"/>
      <c r="E15" s="358"/>
      <c r="F15" s="93"/>
      <c r="G15" s="65"/>
      <c r="H15" s="65"/>
      <c r="I15" s="94"/>
      <c r="J15" s="65">
        <f t="shared" ref="J15:J17" si="1">PRODUCT(E15:H15)</f>
        <v>0</v>
      </c>
      <c r="K15" s="64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x14ac:dyDescent="0.2">
      <c r="A16" s="60"/>
      <c r="B16" s="91"/>
      <c r="C16" s="624"/>
      <c r="D16" s="572"/>
      <c r="E16" s="358"/>
      <c r="F16" s="93"/>
      <c r="G16" s="65"/>
      <c r="H16" s="65"/>
      <c r="I16" s="94"/>
      <c r="J16" s="65">
        <f t="shared" si="1"/>
        <v>0</v>
      </c>
      <c r="K16" s="6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x14ac:dyDescent="0.2">
      <c r="A17" s="60"/>
      <c r="B17" s="91"/>
      <c r="C17" s="624"/>
      <c r="D17" s="572"/>
      <c r="E17" s="271">
        <v>1</v>
      </c>
      <c r="F17" s="93"/>
      <c r="G17" s="65"/>
      <c r="H17" s="65"/>
      <c r="I17" s="94"/>
      <c r="J17" s="65">
        <f t="shared" si="1"/>
        <v>1</v>
      </c>
      <c r="K17" s="65">
        <f>SUM(J15:J17)</f>
        <v>1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2.25" customHeight="1" x14ac:dyDescent="0.25">
      <c r="A18" s="60"/>
      <c r="B18" s="95"/>
      <c r="C18" s="625"/>
      <c r="D18" s="572"/>
      <c r="E18" s="358"/>
      <c r="F18" s="65"/>
      <c r="G18" s="65"/>
      <c r="H18" s="65"/>
      <c r="I18" s="65"/>
      <c r="J18" s="65"/>
      <c r="K18" s="65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x14ac:dyDescent="0.2">
      <c r="A19" s="60"/>
      <c r="B19" s="91" t="str">
        <f>+Presupuesto!A8</f>
        <v>1.3</v>
      </c>
      <c r="C19" s="624" t="str">
        <f>+Presupuesto!B8</f>
        <v>Cartel de Obra</v>
      </c>
      <c r="D19" s="572"/>
      <c r="E19" s="358"/>
      <c r="F19" s="93"/>
      <c r="G19" s="65"/>
      <c r="H19" s="65"/>
      <c r="I19" s="94" t="str">
        <f>+Presupuesto!C8</f>
        <v>gl</v>
      </c>
      <c r="J19" s="65"/>
      <c r="K19" s="64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x14ac:dyDescent="0.2">
      <c r="A20" s="60"/>
      <c r="B20" s="91"/>
      <c r="C20" s="624"/>
      <c r="D20" s="572"/>
      <c r="E20" s="358"/>
      <c r="F20" s="93"/>
      <c r="G20" s="65"/>
      <c r="H20" s="65"/>
      <c r="I20" s="94"/>
      <c r="J20" s="65">
        <f t="shared" ref="J20:J22" si="2">PRODUCT(E20:H20)</f>
        <v>0</v>
      </c>
      <c r="K20" s="64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5.75" customHeight="1" x14ac:dyDescent="0.2">
      <c r="A21" s="60"/>
      <c r="B21" s="91"/>
      <c r="C21" s="624"/>
      <c r="D21" s="572"/>
      <c r="E21" s="358"/>
      <c r="F21" s="93"/>
      <c r="G21" s="65"/>
      <c r="H21" s="65"/>
      <c r="I21" s="94"/>
      <c r="J21" s="65">
        <f t="shared" si="2"/>
        <v>0</v>
      </c>
      <c r="K21" s="64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5.75" customHeight="1" x14ac:dyDescent="0.2">
      <c r="A22" s="60"/>
      <c r="B22" s="91"/>
      <c r="C22" s="624"/>
      <c r="D22" s="572"/>
      <c r="E22" s="271">
        <v>1</v>
      </c>
      <c r="F22" s="93"/>
      <c r="G22" s="65"/>
      <c r="H22" s="65"/>
      <c r="I22" s="94"/>
      <c r="J22" s="65">
        <f t="shared" si="2"/>
        <v>1</v>
      </c>
      <c r="K22" s="65">
        <f>SUM(J20:J22)</f>
        <v>1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2.25" customHeight="1" x14ac:dyDescent="0.25">
      <c r="A23" s="60"/>
      <c r="B23" s="95"/>
      <c r="C23" s="625"/>
      <c r="D23" s="572"/>
      <c r="E23" s="358"/>
      <c r="F23" s="65"/>
      <c r="G23" s="65"/>
      <c r="H23" s="65"/>
      <c r="I23" s="65"/>
      <c r="J23" s="65"/>
      <c r="K23" s="65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5.75" customHeight="1" x14ac:dyDescent="0.2">
      <c r="A24" s="60"/>
      <c r="B24" s="91" t="str">
        <f>+Presupuesto!A9</f>
        <v>1.4</v>
      </c>
      <c r="C24" s="624" t="str">
        <f>+Presupuesto!B9</f>
        <v>Limpieza preliminar y periódica de obra</v>
      </c>
      <c r="D24" s="572"/>
      <c r="E24" s="358"/>
      <c r="F24" s="93"/>
      <c r="G24" s="65"/>
      <c r="H24" s="65"/>
      <c r="I24" s="94" t="str">
        <f>+Presupuesto!C9</f>
        <v>gl</v>
      </c>
      <c r="J24" s="65"/>
      <c r="K24" s="64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5.75" customHeight="1" x14ac:dyDescent="0.2">
      <c r="A25" s="60"/>
      <c r="B25" s="91"/>
      <c r="C25" s="624"/>
      <c r="D25" s="572"/>
      <c r="E25" s="358"/>
      <c r="F25" s="93"/>
      <c r="G25" s="65"/>
      <c r="H25" s="65"/>
      <c r="I25" s="94"/>
      <c r="J25" s="65">
        <f t="shared" ref="J25:J27" si="3">PRODUCT(E25:H25)</f>
        <v>0</v>
      </c>
      <c r="K25" s="64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5.75" customHeight="1" x14ac:dyDescent="0.2">
      <c r="A26" s="60"/>
      <c r="B26" s="91"/>
      <c r="C26" s="624"/>
      <c r="D26" s="572"/>
      <c r="E26" s="358"/>
      <c r="F26" s="93"/>
      <c r="G26" s="65"/>
      <c r="H26" s="65"/>
      <c r="I26" s="94"/>
      <c r="J26" s="65">
        <f t="shared" si="3"/>
        <v>0</v>
      </c>
      <c r="K26" s="64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5.75" customHeight="1" x14ac:dyDescent="0.2">
      <c r="A27" s="60"/>
      <c r="B27" s="91"/>
      <c r="C27" s="624"/>
      <c r="D27" s="572"/>
      <c r="E27" s="271">
        <v>1</v>
      </c>
      <c r="F27" s="93"/>
      <c r="G27" s="65"/>
      <c r="H27" s="65"/>
      <c r="I27" s="94"/>
      <c r="J27" s="65">
        <f t="shared" si="3"/>
        <v>1</v>
      </c>
      <c r="K27" s="65">
        <f>SUM(J25:J27)</f>
        <v>1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2.25" customHeight="1" x14ac:dyDescent="0.25">
      <c r="A28" s="60"/>
      <c r="B28" s="95"/>
      <c r="C28" s="625"/>
      <c r="D28" s="572"/>
      <c r="E28" s="358"/>
      <c r="F28" s="65"/>
      <c r="G28" s="65"/>
      <c r="H28" s="65"/>
      <c r="I28" s="65"/>
      <c r="J28" s="65"/>
      <c r="K28" s="65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5.75" customHeight="1" x14ac:dyDescent="0.25">
      <c r="A29" s="60"/>
      <c r="B29" s="96">
        <f>+Presupuesto!A11</f>
        <v>2</v>
      </c>
      <c r="C29" s="653" t="str">
        <f>+Presupuesto!B11</f>
        <v>MOVIMIENTOS DE SUELO</v>
      </c>
      <c r="D29" s="572"/>
      <c r="E29" s="380"/>
      <c r="F29" s="98"/>
      <c r="G29" s="98"/>
      <c r="H29" s="98"/>
      <c r="I29" s="98"/>
      <c r="J29" s="99"/>
      <c r="K29" s="97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5.75" customHeight="1" x14ac:dyDescent="0.2">
      <c r="A30" s="60"/>
      <c r="B30" s="91" t="str">
        <f>+Presupuesto!A12</f>
        <v>2.1</v>
      </c>
      <c r="C30" s="624" t="str">
        <f>+Presupuesto!B12</f>
        <v>Nivelación, relleno y compactado del terreno</v>
      </c>
      <c r="D30" s="572"/>
      <c r="E30" s="358"/>
      <c r="F30" s="93"/>
      <c r="G30" s="65"/>
      <c r="H30" s="65"/>
      <c r="I30" s="94" t="str">
        <f>+Presupuesto!C12</f>
        <v>m3</v>
      </c>
      <c r="J30" s="65"/>
      <c r="K30" s="64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5.75" customHeight="1" x14ac:dyDescent="0.2">
      <c r="A31" s="60"/>
      <c r="B31" s="91"/>
      <c r="C31" s="624"/>
      <c r="D31" s="572"/>
      <c r="E31" s="358"/>
      <c r="F31" s="93"/>
      <c r="G31" s="65"/>
      <c r="H31" s="65"/>
      <c r="I31" s="94"/>
      <c r="J31" s="65">
        <f t="shared" ref="J31:J33" si="4">PRODUCT(E31:H31)</f>
        <v>0</v>
      </c>
      <c r="K31" s="64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5.75" customHeight="1" x14ac:dyDescent="0.2">
      <c r="A32" s="60"/>
      <c r="B32" s="91"/>
      <c r="C32" s="624"/>
      <c r="D32" s="572"/>
      <c r="E32" s="358"/>
      <c r="F32" s="93"/>
      <c r="G32" s="65"/>
      <c r="H32" s="65"/>
      <c r="I32" s="94"/>
      <c r="J32" s="65">
        <f t="shared" si="4"/>
        <v>0</v>
      </c>
      <c r="K32" s="64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5.75" customHeight="1" x14ac:dyDescent="0.2">
      <c r="A33" s="60"/>
      <c r="B33" s="91"/>
      <c r="C33" s="624"/>
      <c r="D33" s="572"/>
      <c r="E33" s="271">
        <v>31.62</v>
      </c>
      <c r="F33" s="93"/>
      <c r="G33" s="65"/>
      <c r="H33" s="65"/>
      <c r="I33" s="94"/>
      <c r="J33" s="65">
        <f t="shared" si="4"/>
        <v>31.62</v>
      </c>
      <c r="K33" s="65">
        <f>SUM(J31:J33)</f>
        <v>31.62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2.25" customHeight="1" x14ac:dyDescent="0.2">
      <c r="A34" s="60"/>
      <c r="B34" s="91"/>
      <c r="C34" s="624"/>
      <c r="D34" s="572"/>
      <c r="E34" s="358"/>
      <c r="F34" s="93"/>
      <c r="G34" s="65"/>
      <c r="H34" s="65"/>
      <c r="I34" s="94"/>
      <c r="J34" s="65"/>
      <c r="K34" s="64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15.75" customHeight="1" x14ac:dyDescent="0.2">
      <c r="A35" s="60"/>
      <c r="B35" s="100" t="str">
        <f>+Presupuesto!A13</f>
        <v>2.2</v>
      </c>
      <c r="C35" s="624" t="str">
        <f>+Presupuesto!B13</f>
        <v>Excavación para bases y cimientos</v>
      </c>
      <c r="D35" s="572"/>
      <c r="E35" s="358"/>
      <c r="F35" s="65"/>
      <c r="G35" s="65"/>
      <c r="H35" s="65"/>
      <c r="I35" s="94" t="str">
        <f>+Presupuesto!C13</f>
        <v>m3</v>
      </c>
      <c r="J35" s="65"/>
      <c r="K35" s="64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15.75" customHeight="1" x14ac:dyDescent="0.2">
      <c r="A36" s="60"/>
      <c r="B36" s="94"/>
      <c r="C36" s="625"/>
      <c r="D36" s="572"/>
      <c r="E36" s="358"/>
      <c r="F36" s="65"/>
      <c r="G36" s="65"/>
      <c r="H36" s="65"/>
      <c r="I36" s="94"/>
      <c r="J36" s="65">
        <f t="shared" ref="J36:J38" si="5">PRODUCT(E36:H36)</f>
        <v>0</v>
      </c>
      <c r="K36" s="101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15.75" customHeight="1" x14ac:dyDescent="0.25">
      <c r="A37" s="60"/>
      <c r="B37" s="95"/>
      <c r="C37" s="625"/>
      <c r="D37" s="572"/>
      <c r="E37" s="358"/>
      <c r="F37" s="65"/>
      <c r="G37" s="65"/>
      <c r="H37" s="65"/>
      <c r="I37" s="65"/>
      <c r="J37" s="65">
        <f t="shared" si="5"/>
        <v>0</v>
      </c>
      <c r="K37" s="64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15.75" customHeight="1" x14ac:dyDescent="0.25">
      <c r="A38" s="60"/>
      <c r="B38" s="95"/>
      <c r="C38" s="625"/>
      <c r="D38" s="572"/>
      <c r="E38" s="272">
        <v>1</v>
      </c>
      <c r="F38" s="65">
        <v>1</v>
      </c>
      <c r="G38" s="65">
        <v>1</v>
      </c>
      <c r="H38" s="65">
        <v>1.2</v>
      </c>
      <c r="I38" s="65"/>
      <c r="J38" s="65">
        <f t="shared" si="5"/>
        <v>1.2</v>
      </c>
      <c r="K38" s="65">
        <f>SUM(J36:J38)</f>
        <v>1.2</v>
      </c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2.25" customHeight="1" x14ac:dyDescent="0.25">
      <c r="A39" s="60"/>
      <c r="B39" s="95"/>
      <c r="C39" s="625"/>
      <c r="D39" s="572"/>
      <c r="E39" s="358"/>
      <c r="F39" s="65"/>
      <c r="G39" s="65"/>
      <c r="H39" s="65"/>
      <c r="I39" s="65"/>
      <c r="J39" s="65"/>
      <c r="K39" s="65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2.25" customHeight="1" x14ac:dyDescent="0.25">
      <c r="A40" s="60"/>
      <c r="B40" s="95"/>
      <c r="C40" s="625"/>
      <c r="D40" s="572"/>
      <c r="E40" s="358"/>
      <c r="F40" s="65"/>
      <c r="G40" s="65"/>
      <c r="H40" s="65"/>
      <c r="I40" s="65"/>
      <c r="J40" s="65"/>
      <c r="K40" s="65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5.75" customHeight="1" x14ac:dyDescent="0.25">
      <c r="A41" s="60"/>
      <c r="B41" s="102">
        <f>+Presupuesto!A15</f>
        <v>3</v>
      </c>
      <c r="C41" s="652" t="str">
        <f>+Presupuesto!B15</f>
        <v>HORMIGON ARMADO</v>
      </c>
      <c r="D41" s="572"/>
      <c r="E41" s="381"/>
      <c r="F41" s="104"/>
      <c r="G41" s="104"/>
      <c r="H41" s="104"/>
      <c r="I41" s="104"/>
      <c r="J41" s="104"/>
      <c r="K41" s="103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5.75" customHeight="1" x14ac:dyDescent="0.2">
      <c r="A42" s="60"/>
      <c r="B42" s="91" t="str">
        <f>+Presupuesto!A16</f>
        <v>3.1</v>
      </c>
      <c r="C42" s="624" t="str">
        <f>+Presupuesto!B16</f>
        <v>Hormigón pobre bajo fundaciones</v>
      </c>
      <c r="D42" s="572"/>
      <c r="E42" s="358"/>
      <c r="F42" s="93"/>
      <c r="G42" s="65"/>
      <c r="H42" s="65"/>
      <c r="I42" s="94" t="str">
        <f>+Presupuesto!C16</f>
        <v>m3</v>
      </c>
      <c r="J42" s="65"/>
      <c r="K42" s="64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ht="15.75" customHeight="1" x14ac:dyDescent="0.2">
      <c r="A43" s="60"/>
      <c r="B43" s="91"/>
      <c r="C43" s="624"/>
      <c r="D43" s="572"/>
      <c r="E43" s="358"/>
      <c r="F43" s="93"/>
      <c r="G43" s="65"/>
      <c r="H43" s="65"/>
      <c r="I43" s="94"/>
      <c r="J43" s="65">
        <f t="shared" ref="J43:J45" si="6">PRODUCT(E43:H43)</f>
        <v>0</v>
      </c>
      <c r="K43" s="64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ht="15.75" customHeight="1" x14ac:dyDescent="0.2">
      <c r="A44" s="60"/>
      <c r="B44" s="91"/>
      <c r="C44" s="624"/>
      <c r="D44" s="572"/>
      <c r="E44" s="358"/>
      <c r="F44" s="93"/>
      <c r="G44" s="65"/>
      <c r="H44" s="65"/>
      <c r="I44" s="94"/>
      <c r="J44" s="65">
        <f t="shared" si="6"/>
        <v>0</v>
      </c>
      <c r="K44" s="64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ht="15.75" customHeight="1" x14ac:dyDescent="0.2">
      <c r="A45" s="60"/>
      <c r="B45" s="91"/>
      <c r="C45" s="624"/>
      <c r="D45" s="572"/>
      <c r="E45" s="272">
        <v>0.9</v>
      </c>
      <c r="F45" s="93"/>
      <c r="G45" s="65"/>
      <c r="H45" s="65"/>
      <c r="I45" s="94"/>
      <c r="J45" s="65">
        <f t="shared" si="6"/>
        <v>0.9</v>
      </c>
      <c r="K45" s="65">
        <f>SUM(J43:J45)</f>
        <v>0.9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ht="2.25" customHeight="1" x14ac:dyDescent="0.2">
      <c r="A46" s="60"/>
      <c r="B46" s="91"/>
      <c r="C46" s="624"/>
      <c r="D46" s="572"/>
      <c r="E46" s="358"/>
      <c r="F46" s="93"/>
      <c r="G46" s="65"/>
      <c r="H46" s="65"/>
      <c r="I46" s="94"/>
      <c r="J46" s="65"/>
      <c r="K46" s="64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5.75" customHeight="1" x14ac:dyDescent="0.2">
      <c r="A47" s="60"/>
      <c r="B47" s="100" t="str">
        <f>+Presupuesto!A17</f>
        <v>3.2</v>
      </c>
      <c r="C47" s="624" t="str">
        <f>+Presupuesto!B17</f>
        <v>Hormigón armado para bases</v>
      </c>
      <c r="D47" s="572"/>
      <c r="E47" s="358"/>
      <c r="F47" s="65"/>
      <c r="G47" s="65"/>
      <c r="H47" s="65"/>
      <c r="I47" s="94" t="str">
        <f>+Presupuesto!C17</f>
        <v>m3</v>
      </c>
      <c r="J47" s="65"/>
      <c r="K47" s="64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ht="15.75" customHeight="1" x14ac:dyDescent="0.2">
      <c r="A48" s="60"/>
      <c r="B48" s="94"/>
      <c r="C48" s="625"/>
      <c r="D48" s="572"/>
      <c r="E48" s="358"/>
      <c r="F48" s="65"/>
      <c r="G48" s="65"/>
      <c r="H48" s="65"/>
      <c r="I48" s="94"/>
      <c r="J48" s="65">
        <f t="shared" ref="J48:J50" si="7">PRODUCT(E48:H48)</f>
        <v>0</v>
      </c>
      <c r="K48" s="101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5.75" customHeight="1" x14ac:dyDescent="0.25">
      <c r="A49" s="60"/>
      <c r="B49" s="95"/>
      <c r="C49" s="625"/>
      <c r="D49" s="572"/>
      <c r="E49" s="358"/>
      <c r="F49" s="65"/>
      <c r="G49" s="65"/>
      <c r="H49" s="65"/>
      <c r="I49" s="65"/>
      <c r="J49" s="65">
        <f t="shared" si="7"/>
        <v>0</v>
      </c>
      <c r="K49" s="64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5.75" customHeight="1" x14ac:dyDescent="0.25">
      <c r="A50" s="60"/>
      <c r="B50" s="95"/>
      <c r="C50" s="625"/>
      <c r="D50" s="572"/>
      <c r="E50" s="271">
        <v>1</v>
      </c>
      <c r="F50" s="65">
        <v>1</v>
      </c>
      <c r="G50" s="65">
        <v>1</v>
      </c>
      <c r="H50" s="65">
        <v>1.2</v>
      </c>
      <c r="I50" s="65"/>
      <c r="J50" s="65">
        <f t="shared" si="7"/>
        <v>1.2</v>
      </c>
      <c r="K50" s="65">
        <f>SUM(J48:J50)</f>
        <v>1.2</v>
      </c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ht="2.25" customHeight="1" x14ac:dyDescent="0.25">
      <c r="A51" s="60"/>
      <c r="B51" s="95"/>
      <c r="C51" s="94"/>
      <c r="D51" s="94"/>
      <c r="E51" s="358"/>
      <c r="F51" s="65"/>
      <c r="G51" s="65"/>
      <c r="H51" s="65"/>
      <c r="I51" s="65"/>
      <c r="J51" s="65"/>
      <c r="K51" s="65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ht="15.75" customHeight="1" x14ac:dyDescent="0.2">
      <c r="A52" s="60"/>
      <c r="B52" s="91" t="str">
        <f>+Presupuesto!A18</f>
        <v>3.3</v>
      </c>
      <c r="C52" s="624" t="str">
        <f>+Presupuesto!B18</f>
        <v>Hormigón armado para vigas de fundacion</v>
      </c>
      <c r="D52" s="572"/>
      <c r="E52" s="358"/>
      <c r="F52" s="93"/>
      <c r="G52" s="65"/>
      <c r="H52" s="65"/>
      <c r="I52" s="94" t="str">
        <f>+Presupuesto!C18</f>
        <v>m3</v>
      </c>
      <c r="J52" s="65"/>
      <c r="K52" s="64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ht="15.75" customHeight="1" x14ac:dyDescent="0.2">
      <c r="A53" s="60"/>
      <c r="B53" s="91"/>
      <c r="C53" s="624"/>
      <c r="D53" s="572"/>
      <c r="E53" s="358"/>
      <c r="F53" s="93"/>
      <c r="G53" s="65"/>
      <c r="H53" s="65"/>
      <c r="I53" s="94"/>
      <c r="J53" s="65">
        <f t="shared" ref="J53:J55" si="8">PRODUCT(E53:H53)</f>
        <v>0</v>
      </c>
      <c r="K53" s="64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ht="15.75" customHeight="1" x14ac:dyDescent="0.2">
      <c r="A54" s="60"/>
      <c r="B54" s="91"/>
      <c r="C54" s="624"/>
      <c r="D54" s="572"/>
      <c r="E54" s="358"/>
      <c r="F54" s="93"/>
      <c r="G54" s="65"/>
      <c r="H54" s="65"/>
      <c r="I54" s="94"/>
      <c r="J54" s="65">
        <f t="shared" si="8"/>
        <v>0</v>
      </c>
      <c r="K54" s="64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5.75" customHeight="1" x14ac:dyDescent="0.2">
      <c r="A55" s="60"/>
      <c r="B55" s="91"/>
      <c r="C55" s="624"/>
      <c r="D55" s="572"/>
      <c r="E55" s="271">
        <v>6.84</v>
      </c>
      <c r="F55" s="93"/>
      <c r="G55" s="65"/>
      <c r="H55" s="65"/>
      <c r="I55" s="94"/>
      <c r="J55" s="65">
        <f t="shared" si="8"/>
        <v>6.84</v>
      </c>
      <c r="K55" s="65">
        <f>SUM(J53:J55)</f>
        <v>6.84</v>
      </c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ht="2.25" customHeight="1" x14ac:dyDescent="0.2">
      <c r="A56" s="60"/>
      <c r="B56" s="91"/>
      <c r="C56" s="624"/>
      <c r="D56" s="572"/>
      <c r="E56" s="358"/>
      <c r="F56" s="93"/>
      <c r="G56" s="65"/>
      <c r="H56" s="65"/>
      <c r="I56" s="94"/>
      <c r="J56" s="65"/>
      <c r="K56" s="64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ht="15.75" customHeight="1" x14ac:dyDescent="0.2">
      <c r="A57" s="60"/>
      <c r="B57" s="100" t="str">
        <f>+Presupuesto!A19</f>
        <v>3.4</v>
      </c>
      <c r="C57" s="624" t="str">
        <f>+Presupuesto!B19</f>
        <v>Hormigón armado para columnas resistentes</v>
      </c>
      <c r="D57" s="572"/>
      <c r="E57" s="358"/>
      <c r="F57" s="65"/>
      <c r="G57" s="65"/>
      <c r="H57" s="65"/>
      <c r="I57" s="94" t="str">
        <f>+Presupuesto!C19</f>
        <v>m3</v>
      </c>
      <c r="J57" s="65"/>
      <c r="K57" s="64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15.75" customHeight="1" x14ac:dyDescent="0.2">
      <c r="A58" s="60"/>
      <c r="B58" s="94"/>
      <c r="C58" s="625"/>
      <c r="D58" s="572"/>
      <c r="E58" s="358"/>
      <c r="F58" s="65"/>
      <c r="G58" s="65"/>
      <c r="H58" s="65"/>
      <c r="I58" s="94"/>
      <c r="J58" s="65">
        <f t="shared" ref="J58:J60" si="9">PRODUCT(E58:H58)</f>
        <v>0</v>
      </c>
      <c r="K58" s="101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5.75" customHeight="1" x14ac:dyDescent="0.25">
      <c r="A59" s="60"/>
      <c r="B59" s="95"/>
      <c r="C59" s="625"/>
      <c r="D59" s="572"/>
      <c r="E59" s="358"/>
      <c r="F59" s="65"/>
      <c r="G59" s="65"/>
      <c r="H59" s="65"/>
      <c r="I59" s="65"/>
      <c r="J59" s="65">
        <f t="shared" si="9"/>
        <v>0</v>
      </c>
      <c r="K59" s="64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ht="15.75" customHeight="1" x14ac:dyDescent="0.25">
      <c r="A60" s="60"/>
      <c r="B60" s="95"/>
      <c r="C60" s="625"/>
      <c r="D60" s="572"/>
      <c r="E60" s="271">
        <f>0.05*2</f>
        <v>0.1</v>
      </c>
      <c r="F60" s="65"/>
      <c r="G60" s="65"/>
      <c r="H60" s="65"/>
      <c r="I60" s="65"/>
      <c r="J60" s="65">
        <f t="shared" si="9"/>
        <v>0.1</v>
      </c>
      <c r="K60" s="65">
        <f>SUM(J58:J60)</f>
        <v>0.1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ht="2.25" customHeight="1" x14ac:dyDescent="0.25">
      <c r="A61" s="60"/>
      <c r="B61" s="95"/>
      <c r="C61" s="625"/>
      <c r="D61" s="572"/>
      <c r="E61" s="358"/>
      <c r="F61" s="65"/>
      <c r="G61" s="65"/>
      <c r="H61" s="65"/>
      <c r="I61" s="65"/>
      <c r="J61" s="65"/>
      <c r="K61" s="65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5.75" customHeight="1" x14ac:dyDescent="0.2">
      <c r="A62" s="60"/>
      <c r="B62" s="91" t="str">
        <f>+Presupuesto!A20</f>
        <v>3.5</v>
      </c>
      <c r="C62" s="624" t="str">
        <f>+Presupuesto!B20</f>
        <v>Hormigón armado para platea de fundación</v>
      </c>
      <c r="D62" s="572"/>
      <c r="E62" s="358"/>
      <c r="F62" s="93"/>
      <c r="G62" s="65"/>
      <c r="H62" s="65"/>
      <c r="I62" s="94" t="str">
        <f>+Presupuesto!C20</f>
        <v>m3</v>
      </c>
      <c r="J62" s="65"/>
      <c r="K62" s="64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5.75" customHeight="1" x14ac:dyDescent="0.2">
      <c r="A63" s="60"/>
      <c r="B63" s="91"/>
      <c r="C63" s="624"/>
      <c r="D63" s="572"/>
      <c r="E63" s="358"/>
      <c r="F63" s="93"/>
      <c r="G63" s="65"/>
      <c r="H63" s="65"/>
      <c r="I63" s="94"/>
      <c r="J63" s="65">
        <f t="shared" ref="J63:J65" si="10">PRODUCT(E63:H63)</f>
        <v>0</v>
      </c>
      <c r="K63" s="64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5.75" customHeight="1" x14ac:dyDescent="0.2">
      <c r="A64" s="60"/>
      <c r="B64" s="91"/>
      <c r="C64" s="624"/>
      <c r="D64" s="572"/>
      <c r="E64" s="358"/>
      <c r="F64" s="93"/>
      <c r="G64" s="65"/>
      <c r="H64" s="65"/>
      <c r="I64" s="94"/>
      <c r="J64" s="65">
        <f t="shared" si="10"/>
        <v>0</v>
      </c>
      <c r="K64" s="64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15.75" customHeight="1" x14ac:dyDescent="0.2">
      <c r="A65" s="60"/>
      <c r="B65" s="91"/>
      <c r="C65" s="624"/>
      <c r="D65" s="572"/>
      <c r="E65" s="271">
        <f>(158.12*0.15)-E55</f>
        <v>16.878</v>
      </c>
      <c r="F65" s="93"/>
      <c r="G65" s="65"/>
      <c r="H65" s="65"/>
      <c r="I65" s="94"/>
      <c r="J65" s="65">
        <f t="shared" si="10"/>
        <v>16.878</v>
      </c>
      <c r="K65" s="65">
        <f>SUM(J63:J65)</f>
        <v>16.878</v>
      </c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2.25" customHeight="1" x14ac:dyDescent="0.2">
      <c r="A66" s="60"/>
      <c r="B66" s="91"/>
      <c r="C66" s="624"/>
      <c r="D66" s="572"/>
      <c r="E66" s="358"/>
      <c r="F66" s="93"/>
      <c r="G66" s="65"/>
      <c r="H66" s="65"/>
      <c r="I66" s="94"/>
      <c r="J66" s="65"/>
      <c r="K66" s="64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5.75" customHeight="1" x14ac:dyDescent="0.2">
      <c r="A67" s="60"/>
      <c r="B67" s="100" t="str">
        <f>+Presupuesto!A21</f>
        <v>3.6</v>
      </c>
      <c r="C67" s="624" t="str">
        <f>+Presupuesto!B21</f>
        <v>Hormigón para capa de compresión sobre entrepiso metálico</v>
      </c>
      <c r="D67" s="572"/>
      <c r="E67" s="358"/>
      <c r="F67" s="65"/>
      <c r="G67" s="65"/>
      <c r="H67" s="65"/>
      <c r="I67" s="94" t="str">
        <f>+Presupuesto!C21</f>
        <v>m3</v>
      </c>
      <c r="J67" s="65"/>
      <c r="K67" s="64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5.75" customHeight="1" x14ac:dyDescent="0.2">
      <c r="A68" s="60"/>
      <c r="B68" s="94"/>
      <c r="C68" s="625"/>
      <c r="D68" s="572"/>
      <c r="E68" s="358"/>
      <c r="F68" s="65"/>
      <c r="G68" s="65"/>
      <c r="H68" s="65"/>
      <c r="I68" s="94"/>
      <c r="J68" s="65">
        <f t="shared" ref="J68:J70" si="11">PRODUCT(E68:H68)</f>
        <v>0</v>
      </c>
      <c r="K68" s="101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5.75" customHeight="1" x14ac:dyDescent="0.25">
      <c r="A69" s="60"/>
      <c r="B69" s="95"/>
      <c r="C69" s="625"/>
      <c r="D69" s="572"/>
      <c r="E69" s="358"/>
      <c r="F69" s="65"/>
      <c r="G69" s="65"/>
      <c r="H69" s="65"/>
      <c r="I69" s="65"/>
      <c r="J69" s="65">
        <f t="shared" si="11"/>
        <v>0</v>
      </c>
      <c r="K69" s="64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5.75" customHeight="1" x14ac:dyDescent="0.25">
      <c r="A70" s="60"/>
      <c r="B70" s="95"/>
      <c r="C70" s="625"/>
      <c r="D70" s="572"/>
      <c r="E70" s="271">
        <f>84.2*0.05</f>
        <v>4.21</v>
      </c>
      <c r="F70" s="65"/>
      <c r="G70" s="65"/>
      <c r="H70" s="65"/>
      <c r="I70" s="65"/>
      <c r="J70" s="65">
        <f t="shared" si="11"/>
        <v>4.21</v>
      </c>
      <c r="K70" s="65">
        <f>SUM(J68:J70)</f>
        <v>4.21</v>
      </c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2.25" customHeight="1" x14ac:dyDescent="0.25">
      <c r="A71" s="60"/>
      <c r="B71" s="95"/>
      <c r="C71" s="625"/>
      <c r="D71" s="572"/>
      <c r="E71" s="358"/>
      <c r="F71" s="65"/>
      <c r="G71" s="65"/>
      <c r="H71" s="65"/>
      <c r="I71" s="65"/>
      <c r="J71" s="65"/>
      <c r="K71" s="65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5.75" customHeight="1" x14ac:dyDescent="0.25">
      <c r="A72" s="60"/>
      <c r="B72" s="105">
        <f>+Presupuesto!A23</f>
        <v>4</v>
      </c>
      <c r="C72" s="649" t="str">
        <f>+Presupuesto!B23</f>
        <v>TABIQUES ESTRUCTURALES, TABIQUES SIMPLES, ENTREPISO Y ESCALERA</v>
      </c>
      <c r="D72" s="572"/>
      <c r="E72" s="382"/>
      <c r="F72" s="107"/>
      <c r="G72" s="107"/>
      <c r="H72" s="107"/>
      <c r="I72" s="107"/>
      <c r="J72" s="107"/>
      <c r="K72" s="106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ht="15.75" customHeight="1" x14ac:dyDescent="0.2">
      <c r="A73" s="60"/>
      <c r="B73" s="91" t="str">
        <f>+Presupuesto!A24</f>
        <v>4.1</v>
      </c>
      <c r="C73" s="624" t="str">
        <f>+Presupuesto!B24</f>
        <v>Tabique estructural Steel Frame terminación EIFS</v>
      </c>
      <c r="D73" s="572"/>
      <c r="E73" s="358"/>
      <c r="F73" s="93"/>
      <c r="G73" s="65"/>
      <c r="H73" s="65"/>
      <c r="I73" s="94" t="str">
        <f>+Presupuesto!C24</f>
        <v>m2</v>
      </c>
      <c r="J73" s="65"/>
      <c r="K73" s="64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5.75" customHeight="1" x14ac:dyDescent="0.2">
      <c r="A74" s="60"/>
      <c r="B74" s="91"/>
      <c r="C74" s="624"/>
      <c r="D74" s="572"/>
      <c r="E74" s="358"/>
      <c r="F74" s="93"/>
      <c r="G74" s="65"/>
      <c r="H74" s="65"/>
      <c r="I74" s="94"/>
      <c r="J74" s="65">
        <f t="shared" ref="J74:J76" si="12">PRODUCT(E74:H74)</f>
        <v>0</v>
      </c>
      <c r="K74" s="64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5.75" customHeight="1" x14ac:dyDescent="0.2">
      <c r="A75" s="60"/>
      <c r="B75" s="91"/>
      <c r="C75" s="624"/>
      <c r="D75" s="572"/>
      <c r="E75" s="358"/>
      <c r="F75" s="93"/>
      <c r="G75" s="65"/>
      <c r="H75" s="65"/>
      <c r="I75" s="94"/>
      <c r="J75" s="65">
        <f t="shared" si="12"/>
        <v>0</v>
      </c>
      <c r="K75" s="64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ht="15.75" customHeight="1" x14ac:dyDescent="0.2">
      <c r="A76" s="60"/>
      <c r="B76" s="91"/>
      <c r="C76" s="624"/>
      <c r="D76" s="572"/>
      <c r="E76" s="271">
        <f>403.45-E81</f>
        <v>327.60000000000002</v>
      </c>
      <c r="F76" s="93"/>
      <c r="G76" s="65"/>
      <c r="H76" s="65"/>
      <c r="I76" s="94"/>
      <c r="J76" s="65">
        <f t="shared" si="12"/>
        <v>327.60000000000002</v>
      </c>
      <c r="K76" s="65">
        <f>SUM(J74:J76)</f>
        <v>327.60000000000002</v>
      </c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ht="2.25" customHeight="1" x14ac:dyDescent="0.2">
      <c r="A77" s="60"/>
      <c r="B77" s="91"/>
      <c r="C77" s="624"/>
      <c r="D77" s="572"/>
      <c r="E77" s="358"/>
      <c r="F77" s="93"/>
      <c r="G77" s="65"/>
      <c r="H77" s="65"/>
      <c r="I77" s="94"/>
      <c r="J77" s="65"/>
      <c r="K77" s="64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ht="15.75" customHeight="1" x14ac:dyDescent="0.2">
      <c r="A78" s="60"/>
      <c r="B78" s="91" t="str">
        <f>+Presupuesto!A25</f>
        <v>4.2</v>
      </c>
      <c r="C78" s="92" t="str">
        <f>+Presupuesto!B25</f>
        <v>Tabique simple Steel Frame, ambas caras emplacadas y aislación térmica</v>
      </c>
      <c r="D78" s="536"/>
      <c r="E78" s="358"/>
      <c r="F78" s="93"/>
      <c r="G78" s="65"/>
      <c r="H78" s="65"/>
      <c r="I78" s="94" t="s">
        <v>25</v>
      </c>
      <c r="J78" s="65"/>
      <c r="K78" s="64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 x14ac:dyDescent="0.2">
      <c r="A79" s="60"/>
      <c r="B79" s="91"/>
      <c r="C79" s="92"/>
      <c r="D79" s="536"/>
      <c r="E79" s="358"/>
      <c r="F79" s="93"/>
      <c r="G79" s="65"/>
      <c r="H79" s="65"/>
      <c r="I79" s="94"/>
      <c r="J79" s="65">
        <v>0</v>
      </c>
      <c r="K79" s="64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ht="15.75" customHeight="1" x14ac:dyDescent="0.2">
      <c r="A80" s="60"/>
      <c r="B80" s="91"/>
      <c r="C80" s="92"/>
      <c r="D80" s="536"/>
      <c r="E80" s="358"/>
      <c r="F80" s="93"/>
      <c r="G80" s="65"/>
      <c r="H80" s="65"/>
      <c r="I80" s="94"/>
      <c r="J80" s="65">
        <v>0</v>
      </c>
      <c r="K80" s="64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ht="15.75" customHeight="1" x14ac:dyDescent="0.2">
      <c r="A81" s="60"/>
      <c r="B81" s="91"/>
      <c r="C81" s="92"/>
      <c r="D81" s="536"/>
      <c r="E81" s="271">
        <v>75.849999999999994</v>
      </c>
      <c r="F81" s="93"/>
      <c r="G81" s="65"/>
      <c r="H81" s="65"/>
      <c r="I81" s="94"/>
      <c r="J81" s="65">
        <f>+E81</f>
        <v>75.849999999999994</v>
      </c>
      <c r="K81" s="65">
        <f>SUM(J79:J81)</f>
        <v>75.849999999999994</v>
      </c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ht="2.25" customHeight="1" x14ac:dyDescent="0.2">
      <c r="A82" s="60"/>
      <c r="B82" s="91"/>
      <c r="C82" s="92"/>
      <c r="D82" s="536"/>
      <c r="E82" s="358"/>
      <c r="F82" s="93"/>
      <c r="G82" s="65"/>
      <c r="H82" s="65"/>
      <c r="I82" s="94"/>
      <c r="J82" s="65"/>
      <c r="K82" s="64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ht="15.75" customHeight="1" x14ac:dyDescent="0.2">
      <c r="A83" s="60"/>
      <c r="B83" s="100" t="str">
        <f>+Presupuesto!A26</f>
        <v>4.3</v>
      </c>
      <c r="C83" s="624" t="str">
        <f>+Presupuesto!B26</f>
        <v>Tabique simple Drywall</v>
      </c>
      <c r="D83" s="572"/>
      <c r="E83" s="358"/>
      <c r="F83" s="65"/>
      <c r="G83" s="65"/>
      <c r="H83" s="65"/>
      <c r="I83" s="94" t="str">
        <f>+Presupuesto!C26</f>
        <v>m2</v>
      </c>
      <c r="J83" s="65"/>
      <c r="K83" s="64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ht="15.75" customHeight="1" x14ac:dyDescent="0.2">
      <c r="A84" s="60"/>
      <c r="B84" s="94"/>
      <c r="C84" s="625"/>
      <c r="D84" s="572"/>
      <c r="E84" s="358"/>
      <c r="F84" s="65"/>
      <c r="G84" s="65"/>
      <c r="H84" s="65"/>
      <c r="I84" s="94"/>
      <c r="J84" s="65">
        <f t="shared" ref="J84:J86" si="13">PRODUCT(E84:H84)</f>
        <v>0</v>
      </c>
      <c r="K84" s="101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ht="15.75" customHeight="1" x14ac:dyDescent="0.25">
      <c r="A85" s="60"/>
      <c r="B85" s="95"/>
      <c r="C85" s="625"/>
      <c r="D85" s="572"/>
      <c r="E85" s="358"/>
      <c r="F85" s="65"/>
      <c r="G85" s="65"/>
      <c r="H85" s="65"/>
      <c r="I85" s="65"/>
      <c r="J85" s="65">
        <f t="shared" si="13"/>
        <v>0</v>
      </c>
      <c r="K85" s="64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ht="15.75" customHeight="1" x14ac:dyDescent="0.25">
      <c r="A86" s="60"/>
      <c r="B86" s="95"/>
      <c r="C86" s="625"/>
      <c r="D86" s="572"/>
      <c r="E86" s="271">
        <f>72.94+9.75</f>
        <v>82.69</v>
      </c>
      <c r="F86" s="65"/>
      <c r="G86" s="65"/>
      <c r="H86" s="65"/>
      <c r="I86" s="65"/>
      <c r="J86" s="65">
        <f t="shared" si="13"/>
        <v>82.69</v>
      </c>
      <c r="K86" s="65">
        <f>SUM(J84:J86)</f>
        <v>82.69</v>
      </c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ht="2.25" customHeight="1" x14ac:dyDescent="0.25">
      <c r="A87" s="60"/>
      <c r="B87" s="95"/>
      <c r="C87" s="535"/>
      <c r="D87" s="536"/>
      <c r="E87" s="271"/>
      <c r="F87" s="65"/>
      <c r="G87" s="65"/>
      <c r="H87" s="65"/>
      <c r="I87" s="65"/>
      <c r="J87" s="65"/>
      <c r="K87" s="65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ht="15.75" customHeight="1" x14ac:dyDescent="0.2">
      <c r="A88" s="60"/>
      <c r="B88" s="100" t="str">
        <f>+Presupuesto!A27</f>
        <v>4.4</v>
      </c>
      <c r="C88" s="624" t="str">
        <f>+Presupuesto!B27</f>
        <v>Entrepiso Steel Frame</v>
      </c>
      <c r="D88" s="572"/>
      <c r="E88" s="358"/>
      <c r="F88" s="65"/>
      <c r="G88" s="65"/>
      <c r="H88" s="65"/>
      <c r="I88" s="94" t="s">
        <v>25</v>
      </c>
      <c r="J88" s="65"/>
      <c r="K88" s="64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5.75" customHeight="1" x14ac:dyDescent="0.2">
      <c r="A89" s="60"/>
      <c r="B89" s="94"/>
      <c r="C89" s="625"/>
      <c r="D89" s="572"/>
      <c r="E89" s="358"/>
      <c r="F89" s="65"/>
      <c r="G89" s="65"/>
      <c r="H89" s="65"/>
      <c r="I89" s="94"/>
      <c r="J89" s="65">
        <v>0</v>
      </c>
      <c r="K89" s="101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ht="15.75" customHeight="1" x14ac:dyDescent="0.25">
      <c r="A90" s="60"/>
      <c r="B90" s="95"/>
      <c r="C90" s="625"/>
      <c r="D90" s="572"/>
      <c r="E90" s="358"/>
      <c r="F90" s="65"/>
      <c r="G90" s="65"/>
      <c r="H90" s="65"/>
      <c r="I90" s="65"/>
      <c r="J90" s="65">
        <v>0</v>
      </c>
      <c r="K90" s="64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ht="15.75" customHeight="1" x14ac:dyDescent="0.25">
      <c r="A91" s="60"/>
      <c r="B91" s="95"/>
      <c r="C91" s="625"/>
      <c r="D91" s="572"/>
      <c r="E91" s="271">
        <v>83.1</v>
      </c>
      <c r="F91" s="65"/>
      <c r="G91" s="65"/>
      <c r="H91" s="65"/>
      <c r="I91" s="65"/>
      <c r="J91" s="65">
        <v>0</v>
      </c>
      <c r="K91" s="65">
        <f>+E91</f>
        <v>83.1</v>
      </c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s="530" customFormat="1" ht="2.25" customHeight="1" x14ac:dyDescent="0.2">
      <c r="A92" s="524"/>
      <c r="B92" s="525"/>
      <c r="C92" s="650"/>
      <c r="D92" s="651"/>
      <c r="E92" s="526"/>
      <c r="F92" s="527"/>
      <c r="G92" s="527"/>
      <c r="H92" s="527"/>
      <c r="I92" s="528"/>
      <c r="J92" s="527"/>
      <c r="K92" s="529"/>
      <c r="L92" s="524"/>
      <c r="M92" s="524"/>
      <c r="N92" s="524"/>
      <c r="O92" s="524"/>
      <c r="P92" s="524"/>
      <c r="Q92" s="524"/>
      <c r="R92" s="524"/>
      <c r="S92" s="524"/>
      <c r="T92" s="524"/>
      <c r="U92" s="524"/>
      <c r="V92" s="524"/>
      <c r="W92" s="524"/>
      <c r="X92" s="524"/>
      <c r="Y92" s="524"/>
      <c r="Z92" s="524"/>
    </row>
    <row r="93" spans="1:26" ht="15.75" customHeight="1" x14ac:dyDescent="0.2">
      <c r="A93" s="60"/>
      <c r="B93" s="100" t="str">
        <f>+Presupuesto!A28</f>
        <v>4.5</v>
      </c>
      <c r="C93" s="624" t="str">
        <f>+Presupuesto!B28</f>
        <v>Escalera Steel Frame</v>
      </c>
      <c r="D93" s="572"/>
      <c r="E93" s="358"/>
      <c r="F93" s="65"/>
      <c r="G93" s="65"/>
      <c r="H93" s="65"/>
      <c r="I93" s="94" t="s">
        <v>25</v>
      </c>
      <c r="J93" s="65"/>
      <c r="K93" s="64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ht="15.75" customHeight="1" x14ac:dyDescent="0.2">
      <c r="A94" s="60"/>
      <c r="B94" s="94"/>
      <c r="C94" s="625"/>
      <c r="D94" s="572"/>
      <c r="E94" s="358"/>
      <c r="F94" s="65"/>
      <c r="G94" s="65"/>
      <c r="H94" s="65"/>
      <c r="I94" s="94"/>
      <c r="J94" s="65">
        <v>0</v>
      </c>
      <c r="K94" s="101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ht="15.75" customHeight="1" x14ac:dyDescent="0.25">
      <c r="A95" s="60"/>
      <c r="B95" s="95"/>
      <c r="C95" s="625"/>
      <c r="D95" s="572"/>
      <c r="E95" s="358"/>
      <c r="F95" s="65"/>
      <c r="G95" s="65"/>
      <c r="H95" s="65"/>
      <c r="I95" s="65"/>
      <c r="J95" s="65">
        <v>0</v>
      </c>
      <c r="K95" s="64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ht="15.75" customHeight="1" x14ac:dyDescent="0.25">
      <c r="A96" s="60"/>
      <c r="B96" s="95"/>
      <c r="C96" s="625"/>
      <c r="D96" s="572"/>
      <c r="E96" s="271">
        <v>5.45</v>
      </c>
      <c r="F96" s="65"/>
      <c r="G96" s="65"/>
      <c r="H96" s="65"/>
      <c r="I96" s="65"/>
      <c r="J96" s="65">
        <v>0</v>
      </c>
      <c r="K96" s="65">
        <f>+E96</f>
        <v>5.45</v>
      </c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ht="2.25" customHeight="1" x14ac:dyDescent="0.2">
      <c r="A97" s="60"/>
      <c r="B97" s="100"/>
      <c r="C97" s="624"/>
      <c r="D97" s="624"/>
      <c r="E97" s="358"/>
      <c r="F97" s="65"/>
      <c r="G97" s="65"/>
      <c r="H97" s="65"/>
      <c r="I97" s="94"/>
      <c r="J97" s="65"/>
      <c r="K97" s="64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ht="15.75" customHeight="1" x14ac:dyDescent="0.25">
      <c r="A98" s="60"/>
      <c r="B98" s="108">
        <f>+Presupuesto!A30</f>
        <v>5</v>
      </c>
      <c r="C98" s="647" t="str">
        <f>+Presupuesto!B30</f>
        <v>CONTRAPISOS</v>
      </c>
      <c r="D98" s="648"/>
      <c r="E98" s="383"/>
      <c r="F98" s="110"/>
      <c r="G98" s="110"/>
      <c r="H98" s="110"/>
      <c r="I98" s="110"/>
      <c r="J98" s="110"/>
      <c r="K98" s="109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ht="15.75" customHeight="1" x14ac:dyDescent="0.2">
      <c r="A99" s="60"/>
      <c r="B99" s="100" t="str">
        <f>+Presupuesto!A31</f>
        <v>5.1</v>
      </c>
      <c r="C99" s="624" t="str">
        <f>+Presupuesto!B31</f>
        <v>Contrapiso sobre terreno natural de Hº simple e=10cm</v>
      </c>
      <c r="D99" s="572"/>
      <c r="E99" s="358"/>
      <c r="F99" s="65"/>
      <c r="G99" s="65"/>
      <c r="H99" s="65"/>
      <c r="I99" s="94" t="str">
        <f>+Presupuesto!C31</f>
        <v>m2</v>
      </c>
      <c r="J99" s="65"/>
      <c r="K99" s="64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ht="15.75" customHeight="1" x14ac:dyDescent="0.2">
      <c r="A100" s="60"/>
      <c r="B100" s="94"/>
      <c r="C100" s="625"/>
      <c r="D100" s="572"/>
      <c r="E100" s="358"/>
      <c r="F100" s="65"/>
      <c r="G100" s="65"/>
      <c r="H100" s="65"/>
      <c r="I100" s="94"/>
      <c r="J100" s="65">
        <f t="shared" ref="J100:J102" si="14">PRODUCT(E100:H100)</f>
        <v>0</v>
      </c>
      <c r="K100" s="101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ht="15.75" customHeight="1" x14ac:dyDescent="0.25">
      <c r="A101" s="60"/>
      <c r="B101" s="95"/>
      <c r="C101" s="625"/>
      <c r="D101" s="572"/>
      <c r="E101" s="358"/>
      <c r="F101" s="65"/>
      <c r="G101" s="65"/>
      <c r="H101" s="65"/>
      <c r="I101" s="65"/>
      <c r="J101" s="65">
        <f t="shared" si="14"/>
        <v>0</v>
      </c>
      <c r="K101" s="64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ht="15.75" customHeight="1" x14ac:dyDescent="0.25">
      <c r="A102" s="60"/>
      <c r="B102" s="95"/>
      <c r="C102" s="625"/>
      <c r="D102" s="572"/>
      <c r="E102" s="271">
        <f>41.22+27.03</f>
        <v>68.25</v>
      </c>
      <c r="F102" s="65"/>
      <c r="G102" s="65"/>
      <c r="H102" s="65"/>
      <c r="I102" s="65"/>
      <c r="J102" s="65">
        <f t="shared" si="14"/>
        <v>68.25</v>
      </c>
      <c r="K102" s="65">
        <f>SUM(J100:J102)</f>
        <v>68.25</v>
      </c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ht="2.25" customHeight="1" x14ac:dyDescent="0.25">
      <c r="A103" s="60"/>
      <c r="B103" s="95"/>
      <c r="C103" s="625"/>
      <c r="D103" s="572"/>
      <c r="E103" s="358"/>
      <c r="F103" s="65"/>
      <c r="G103" s="65"/>
      <c r="H103" s="65"/>
      <c r="I103" s="65"/>
      <c r="J103" s="65"/>
      <c r="K103" s="65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ht="15.75" customHeight="1" x14ac:dyDescent="0.25">
      <c r="A104" s="60"/>
      <c r="B104" s="111">
        <f>+Presupuesto!A33</f>
        <v>6</v>
      </c>
      <c r="C104" s="646" t="str">
        <f>+Presupuesto!B33</f>
        <v>PISOS, ZOCALOS Y ANTEPECHOS</v>
      </c>
      <c r="D104" s="572"/>
      <c r="E104" s="384"/>
      <c r="F104" s="113"/>
      <c r="G104" s="113"/>
      <c r="H104" s="113"/>
      <c r="I104" s="113"/>
      <c r="J104" s="113"/>
      <c r="K104" s="112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ht="15.75" customHeight="1" x14ac:dyDescent="0.2">
      <c r="A105" s="60"/>
      <c r="B105" s="91" t="str">
        <f>+Presupuesto!A34</f>
        <v>6.1</v>
      </c>
      <c r="C105" s="624" t="str">
        <f>+Presupuesto!B34</f>
        <v>Piso cerámico esmaltado</v>
      </c>
      <c r="D105" s="572"/>
      <c r="E105" s="358"/>
      <c r="F105" s="93"/>
      <c r="G105" s="65"/>
      <c r="H105" s="65"/>
      <c r="I105" s="94" t="str">
        <f>+Presupuesto!C34</f>
        <v>m2</v>
      </c>
      <c r="J105" s="65"/>
      <c r="K105" s="64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ht="15.75" customHeight="1" x14ac:dyDescent="0.2">
      <c r="A106" s="60"/>
      <c r="B106" s="91"/>
      <c r="C106" s="624"/>
      <c r="D106" s="572"/>
      <c r="E106" s="358"/>
      <c r="F106" s="93"/>
      <c r="G106" s="65"/>
      <c r="H106" s="65"/>
      <c r="I106" s="94"/>
      <c r="J106" s="65">
        <f t="shared" ref="J106:J108" si="15">PRODUCT(E106:H106)</f>
        <v>0</v>
      </c>
      <c r="K106" s="64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ht="15.75" customHeight="1" x14ac:dyDescent="0.2">
      <c r="A107" s="60"/>
      <c r="B107" s="91"/>
      <c r="C107" s="624"/>
      <c r="D107" s="572"/>
      <c r="E107" s="358"/>
      <c r="F107" s="93"/>
      <c r="G107" s="65"/>
      <c r="H107" s="65"/>
      <c r="I107" s="94"/>
      <c r="J107" s="65">
        <f t="shared" si="15"/>
        <v>0</v>
      </c>
      <c r="K107" s="64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ht="15.75" customHeight="1" x14ac:dyDescent="0.2">
      <c r="A108" s="60"/>
      <c r="B108" s="91"/>
      <c r="C108" s="624"/>
      <c r="D108" s="572"/>
      <c r="E108" s="271">
        <v>109.88</v>
      </c>
      <c r="F108" s="93"/>
      <c r="G108" s="65"/>
      <c r="H108" s="65"/>
      <c r="I108" s="94"/>
      <c r="J108" s="65">
        <f t="shared" si="15"/>
        <v>109.88</v>
      </c>
      <c r="K108" s="65">
        <f>SUM(J106:J108)</f>
        <v>109.88</v>
      </c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ht="2.25" customHeight="1" x14ac:dyDescent="0.2">
      <c r="A109" s="60"/>
      <c r="B109" s="91"/>
      <c r="C109" s="624"/>
      <c r="D109" s="572"/>
      <c r="E109" s="358"/>
      <c r="F109" s="93"/>
      <c r="G109" s="65"/>
      <c r="H109" s="65"/>
      <c r="I109" s="94"/>
      <c r="J109" s="65"/>
      <c r="K109" s="64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ht="15.75" customHeight="1" x14ac:dyDescent="0.2">
      <c r="A110" s="60"/>
      <c r="B110" s="100" t="str">
        <f>+Presupuesto!A35</f>
        <v>6.2</v>
      </c>
      <c r="C110" s="624" t="str">
        <f>+Presupuesto!B35</f>
        <v xml:space="preserve">Piso porcelanato </v>
      </c>
      <c r="D110" s="572"/>
      <c r="E110" s="358"/>
      <c r="F110" s="65"/>
      <c r="G110" s="65"/>
      <c r="H110" s="65"/>
      <c r="I110" s="94" t="str">
        <f>+Presupuesto!C35</f>
        <v>m2</v>
      </c>
      <c r="J110" s="65"/>
      <c r="K110" s="64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ht="15.75" customHeight="1" x14ac:dyDescent="0.2">
      <c r="A111" s="60"/>
      <c r="B111" s="94"/>
      <c r="C111" s="625"/>
      <c r="D111" s="572"/>
      <c r="E111" s="358"/>
      <c r="F111" s="65"/>
      <c r="G111" s="65"/>
      <c r="H111" s="65"/>
      <c r="I111" s="94"/>
      <c r="J111" s="65">
        <f t="shared" ref="J111:J113" si="16">PRODUCT(E111:H111)</f>
        <v>0</v>
      </c>
      <c r="K111" s="101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ht="15.75" customHeight="1" x14ac:dyDescent="0.25">
      <c r="A112" s="60"/>
      <c r="B112" s="95"/>
      <c r="C112" s="625"/>
      <c r="D112" s="572"/>
      <c r="E112" s="358"/>
      <c r="F112" s="65"/>
      <c r="G112" s="65"/>
      <c r="H112" s="65"/>
      <c r="I112" s="65"/>
      <c r="J112" s="65">
        <f t="shared" si="16"/>
        <v>0</v>
      </c>
      <c r="K112" s="64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ht="15.75" customHeight="1" x14ac:dyDescent="0.25">
      <c r="A113" s="60"/>
      <c r="B113" s="95"/>
      <c r="C113" s="625"/>
      <c r="D113" s="572"/>
      <c r="E113" s="271">
        <v>85.84</v>
      </c>
      <c r="F113" s="65"/>
      <c r="G113" s="65"/>
      <c r="H113" s="65"/>
      <c r="I113" s="65"/>
      <c r="J113" s="65">
        <f t="shared" si="16"/>
        <v>85.84</v>
      </c>
      <c r="K113" s="65">
        <f>SUM(J111:J113)</f>
        <v>85.84</v>
      </c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ht="2.25" customHeight="1" x14ac:dyDescent="0.25">
      <c r="A114" s="60"/>
      <c r="B114" s="95"/>
      <c r="C114" s="625"/>
      <c r="D114" s="572"/>
      <c r="E114" s="358"/>
      <c r="F114" s="65"/>
      <c r="G114" s="65"/>
      <c r="H114" s="65"/>
      <c r="I114" s="65"/>
      <c r="J114" s="65"/>
      <c r="K114" s="65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ht="15.75" customHeight="1" x14ac:dyDescent="0.2">
      <c r="A115" s="60"/>
      <c r="B115" s="91" t="str">
        <f>+Presupuesto!A36</f>
        <v>6.3</v>
      </c>
      <c r="C115" s="624" t="str">
        <f>+Presupuesto!B36</f>
        <v>Zocalo cerámico 10cm</v>
      </c>
      <c r="D115" s="572"/>
      <c r="E115" s="358"/>
      <c r="F115" s="93"/>
      <c r="G115" s="65"/>
      <c r="H115" s="65"/>
      <c r="I115" s="94" t="str">
        <f>+Presupuesto!C36</f>
        <v>m</v>
      </c>
      <c r="J115" s="65"/>
      <c r="K115" s="64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ht="15.75" customHeight="1" x14ac:dyDescent="0.2">
      <c r="A116" s="60"/>
      <c r="B116" s="91"/>
      <c r="C116" s="624"/>
      <c r="D116" s="572"/>
      <c r="E116" s="358"/>
      <c r="F116" s="93"/>
      <c r="G116" s="65"/>
      <c r="H116" s="65"/>
      <c r="I116" s="94"/>
      <c r="J116" s="65">
        <f t="shared" ref="J116:J118" si="17">PRODUCT(E116:H116)</f>
        <v>0</v>
      </c>
      <c r="K116" s="64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ht="15.75" customHeight="1" x14ac:dyDescent="0.2">
      <c r="A117" s="60"/>
      <c r="B117" s="91"/>
      <c r="C117" s="624"/>
      <c r="D117" s="572"/>
      <c r="E117" s="358"/>
      <c r="F117" s="93"/>
      <c r="G117" s="65"/>
      <c r="H117" s="65"/>
      <c r="I117" s="94"/>
      <c r="J117" s="65">
        <f t="shared" si="17"/>
        <v>0</v>
      </c>
      <c r="K117" s="64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ht="15.75" customHeight="1" x14ac:dyDescent="0.2">
      <c r="A118" s="60"/>
      <c r="B118" s="91"/>
      <c r="C118" s="624"/>
      <c r="D118" s="572"/>
      <c r="E118" s="271">
        <v>10.99</v>
      </c>
      <c r="F118" s="93"/>
      <c r="G118" s="65"/>
      <c r="H118" s="65"/>
      <c r="I118" s="94"/>
      <c r="J118" s="65">
        <f t="shared" si="17"/>
        <v>10.99</v>
      </c>
      <c r="K118" s="65">
        <f>SUM(J116:J118)</f>
        <v>10.99</v>
      </c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ht="2.25" customHeight="1" x14ac:dyDescent="0.2">
      <c r="A119" s="60"/>
      <c r="B119" s="91"/>
      <c r="C119" s="624"/>
      <c r="D119" s="572"/>
      <c r="E119" s="358"/>
      <c r="F119" s="93"/>
      <c r="G119" s="65"/>
      <c r="H119" s="65"/>
      <c r="I119" s="94"/>
      <c r="J119" s="65"/>
      <c r="K119" s="64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5.75" customHeight="1" x14ac:dyDescent="0.2">
      <c r="A120" s="60"/>
      <c r="B120" s="91" t="str">
        <f>+Presupuesto!A37</f>
        <v>6.4</v>
      </c>
      <c r="C120" s="624" t="str">
        <f>+Presupuesto!B37</f>
        <v>Zocalo porcelanato 10cm</v>
      </c>
      <c r="D120" s="572"/>
      <c r="E120" s="358"/>
      <c r="F120" s="93"/>
      <c r="G120" s="65"/>
      <c r="H120" s="65"/>
      <c r="I120" s="94">
        <f>+Presupuesto!C40</f>
        <v>0</v>
      </c>
      <c r="J120" s="65"/>
      <c r="K120" s="64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ht="15.75" customHeight="1" x14ac:dyDescent="0.2">
      <c r="A121" s="60"/>
      <c r="B121" s="91"/>
      <c r="C121" s="624"/>
      <c r="D121" s="572"/>
      <c r="E121" s="358"/>
      <c r="F121" s="93"/>
      <c r="G121" s="65"/>
      <c r="H121" s="65"/>
      <c r="I121" s="94"/>
      <c r="J121" s="65">
        <f t="shared" ref="J121:J123" si="18">PRODUCT(E121:H121)</f>
        <v>0</v>
      </c>
      <c r="K121" s="64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ht="15.75" customHeight="1" x14ac:dyDescent="0.2">
      <c r="A122" s="60"/>
      <c r="B122" s="91"/>
      <c r="C122" s="624"/>
      <c r="D122" s="572"/>
      <c r="E122" s="358"/>
      <c r="F122" s="93"/>
      <c r="G122" s="65"/>
      <c r="H122" s="65"/>
      <c r="I122" s="94"/>
      <c r="J122" s="65">
        <f t="shared" si="18"/>
        <v>0</v>
      </c>
      <c r="K122" s="64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ht="15.75" customHeight="1" x14ac:dyDescent="0.2">
      <c r="A123" s="60"/>
      <c r="B123" s="91"/>
      <c r="C123" s="624"/>
      <c r="D123" s="572"/>
      <c r="E123" s="271">
        <v>8.5299999999999994</v>
      </c>
      <c r="F123" s="93"/>
      <c r="G123" s="65"/>
      <c r="H123" s="65"/>
      <c r="I123" s="94"/>
      <c r="J123" s="65">
        <f t="shared" si="18"/>
        <v>8.5299999999999994</v>
      </c>
      <c r="K123" s="65">
        <f>SUM(J121:J123)</f>
        <v>8.5299999999999994</v>
      </c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ht="2.25" customHeight="1" x14ac:dyDescent="0.2">
      <c r="A124" s="60"/>
      <c r="B124" s="91"/>
      <c r="C124" s="624"/>
      <c r="D124" s="572"/>
      <c r="E124" s="358"/>
      <c r="F124" s="93"/>
      <c r="G124" s="65"/>
      <c r="H124" s="65"/>
      <c r="I124" s="94"/>
      <c r="J124" s="65"/>
      <c r="K124" s="64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ht="15.75" customHeight="1" x14ac:dyDescent="0.2">
      <c r="A125" s="60"/>
      <c r="B125" s="91" t="str">
        <f>+Presupuesto!A38</f>
        <v>6.5</v>
      </c>
      <c r="C125" s="624" t="str">
        <f>+Presupuesto!B38</f>
        <v>Antepecho Cerámico</v>
      </c>
      <c r="D125" s="572"/>
      <c r="E125" s="358"/>
      <c r="F125" s="93"/>
      <c r="G125" s="65"/>
      <c r="H125" s="65"/>
      <c r="I125" s="94" t="str">
        <f>+Presupuesto!C36</f>
        <v>m</v>
      </c>
      <c r="J125" s="65"/>
      <c r="K125" s="64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ht="15.75" customHeight="1" x14ac:dyDescent="0.2">
      <c r="A126" s="60"/>
      <c r="B126" s="91"/>
      <c r="C126" s="624"/>
      <c r="D126" s="572"/>
      <c r="E126" s="358"/>
      <c r="F126" s="93"/>
      <c r="G126" s="65"/>
      <c r="H126" s="65"/>
      <c r="I126" s="94"/>
      <c r="J126" s="65">
        <f t="shared" ref="J126:J128" si="19">PRODUCT(E126:H126)</f>
        <v>0</v>
      </c>
      <c r="K126" s="64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ht="15.75" customHeight="1" x14ac:dyDescent="0.2">
      <c r="A127" s="60"/>
      <c r="B127" s="91"/>
      <c r="C127" s="624"/>
      <c r="D127" s="572"/>
      <c r="E127" s="358"/>
      <c r="F127" s="93"/>
      <c r="G127" s="65"/>
      <c r="H127" s="65"/>
      <c r="I127" s="94"/>
      <c r="J127" s="65">
        <f t="shared" si="19"/>
        <v>0</v>
      </c>
      <c r="K127" s="64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ht="15.75" customHeight="1" x14ac:dyDescent="0.2">
      <c r="A128" s="60"/>
      <c r="B128" s="91"/>
      <c r="C128" s="624"/>
      <c r="D128" s="572"/>
      <c r="E128" s="271">
        <v>5.1100000000000003</v>
      </c>
      <c r="F128" s="93"/>
      <c r="G128" s="65"/>
      <c r="H128" s="65"/>
      <c r="I128" s="94"/>
      <c r="J128" s="65">
        <f t="shared" si="19"/>
        <v>5.1100000000000003</v>
      </c>
      <c r="K128" s="65">
        <f>SUM(J126:J128)</f>
        <v>5.1100000000000003</v>
      </c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ht="2.25" customHeight="1" x14ac:dyDescent="0.2">
      <c r="A129" s="60"/>
      <c r="B129" s="91"/>
      <c r="C129" s="624"/>
      <c r="D129" s="572"/>
      <c r="E129" s="358"/>
      <c r="F129" s="93"/>
      <c r="G129" s="65"/>
      <c r="H129" s="65"/>
      <c r="I129" s="94"/>
      <c r="J129" s="65"/>
      <c r="K129" s="65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ht="15.75" customHeight="1" x14ac:dyDescent="0.25">
      <c r="A130" s="60"/>
      <c r="B130" s="114">
        <f>+Presupuesto!A40</f>
        <v>7</v>
      </c>
      <c r="C130" s="645" t="str">
        <f>+Presupuesto!B40</f>
        <v>REVESTIMIENTOS</v>
      </c>
      <c r="D130" s="572"/>
      <c r="E130" s="385"/>
      <c r="F130" s="116"/>
      <c r="G130" s="116"/>
      <c r="H130" s="116"/>
      <c r="I130" s="116"/>
      <c r="J130" s="116"/>
      <c r="K130" s="115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5.75" customHeight="1" x14ac:dyDescent="0.2">
      <c r="A131" s="60"/>
      <c r="B131" s="91" t="str">
        <f>+Presupuesto!A41</f>
        <v>7.1</v>
      </c>
      <c r="C131" s="624" t="str">
        <f>+Presupuesto!B41</f>
        <v>Revestimiento ceramico esmaltado</v>
      </c>
      <c r="D131" s="572"/>
      <c r="E131" s="358"/>
      <c r="F131" s="93"/>
      <c r="G131" s="65"/>
      <c r="H131" s="65"/>
      <c r="I131" s="94" t="str">
        <f>+Presupuesto!C41</f>
        <v>m2</v>
      </c>
      <c r="J131" s="65"/>
      <c r="K131" s="64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5.75" customHeight="1" x14ac:dyDescent="0.2">
      <c r="A132" s="60"/>
      <c r="B132" s="91"/>
      <c r="C132" s="624"/>
      <c r="D132" s="572"/>
      <c r="E132" s="358"/>
      <c r="F132" s="93"/>
      <c r="G132" s="65"/>
      <c r="H132" s="65"/>
      <c r="I132" s="94"/>
      <c r="J132" s="65">
        <f t="shared" ref="J132:J134" si="20">PRODUCT(E132:H132)</f>
        <v>0</v>
      </c>
      <c r="K132" s="64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ht="15.75" customHeight="1" x14ac:dyDescent="0.2">
      <c r="A133" s="60"/>
      <c r="B133" s="91"/>
      <c r="C133" s="624"/>
      <c r="D133" s="572"/>
      <c r="E133" s="358"/>
      <c r="F133" s="93"/>
      <c r="G133" s="65"/>
      <c r="H133" s="65"/>
      <c r="I133" s="94"/>
      <c r="J133" s="65">
        <f t="shared" si="20"/>
        <v>0</v>
      </c>
      <c r="K133" s="64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5.75" customHeight="1" x14ac:dyDescent="0.2">
      <c r="A134" s="60"/>
      <c r="B134" s="91"/>
      <c r="C134" s="624"/>
      <c r="D134" s="572"/>
      <c r="E134" s="271">
        <v>32.75</v>
      </c>
      <c r="F134" s="93"/>
      <c r="G134" s="65"/>
      <c r="H134" s="65"/>
      <c r="I134" s="94"/>
      <c r="J134" s="65">
        <f t="shared" si="20"/>
        <v>32.75</v>
      </c>
      <c r="K134" s="65">
        <f>SUM(J132:J134)</f>
        <v>32.75</v>
      </c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ht="2.25" customHeight="1" x14ac:dyDescent="0.2">
      <c r="A135" s="60"/>
      <c r="B135" s="91"/>
      <c r="C135" s="624"/>
      <c r="D135" s="572"/>
      <c r="E135" s="358"/>
      <c r="F135" s="93"/>
      <c r="G135" s="65"/>
      <c r="H135" s="65"/>
      <c r="I135" s="94"/>
      <c r="J135" s="65"/>
      <c r="K135" s="64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ht="15.75" customHeight="1" x14ac:dyDescent="0.2">
      <c r="A136" s="60"/>
      <c r="B136" s="91" t="str">
        <f>+Presupuesto!A42</f>
        <v>7.2</v>
      </c>
      <c r="C136" s="624" t="str">
        <f>+Presupuesto!B42</f>
        <v>Revestimiento porcelanato</v>
      </c>
      <c r="D136" s="572"/>
      <c r="E136" s="358"/>
      <c r="F136" s="93"/>
      <c r="G136" s="65"/>
      <c r="H136" s="65"/>
      <c r="I136" s="94" t="str">
        <f>+Presupuesto!C42</f>
        <v>m2</v>
      </c>
      <c r="J136" s="65"/>
      <c r="K136" s="64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ht="15.75" customHeight="1" x14ac:dyDescent="0.2">
      <c r="A137" s="60"/>
      <c r="B137" s="91"/>
      <c r="C137" s="624"/>
      <c r="D137" s="572"/>
      <c r="E137" s="358"/>
      <c r="F137" s="93"/>
      <c r="G137" s="65"/>
      <c r="H137" s="65"/>
      <c r="I137" s="94"/>
      <c r="J137" s="65">
        <f t="shared" ref="J137:J139" si="21">PRODUCT(E137:H137)</f>
        <v>0</v>
      </c>
      <c r="K137" s="64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ht="15.75" customHeight="1" x14ac:dyDescent="0.2">
      <c r="A138" s="60"/>
      <c r="B138" s="91"/>
      <c r="C138" s="624"/>
      <c r="D138" s="572"/>
      <c r="E138" s="358"/>
      <c r="F138" s="93"/>
      <c r="G138" s="65"/>
      <c r="H138" s="65"/>
      <c r="I138" s="94"/>
      <c r="J138" s="65">
        <f t="shared" si="21"/>
        <v>0</v>
      </c>
      <c r="K138" s="64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ht="15.75" customHeight="1" x14ac:dyDescent="0.2">
      <c r="A139" s="60"/>
      <c r="B139" s="91"/>
      <c r="C139" s="624"/>
      <c r="D139" s="572"/>
      <c r="E139" s="271">
        <v>11.29</v>
      </c>
      <c r="F139" s="93"/>
      <c r="G139" s="65"/>
      <c r="H139" s="65"/>
      <c r="I139" s="94"/>
      <c r="J139" s="65">
        <f t="shared" si="21"/>
        <v>11.29</v>
      </c>
      <c r="K139" s="65">
        <f>SUM(J137:J139)</f>
        <v>11.29</v>
      </c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2.25" customHeight="1" x14ac:dyDescent="0.2">
      <c r="A140" s="60"/>
      <c r="B140" s="91"/>
      <c r="C140" s="624"/>
      <c r="D140" s="572"/>
      <c r="E140" s="358"/>
      <c r="F140" s="93"/>
      <c r="G140" s="65"/>
      <c r="H140" s="65"/>
      <c r="I140" s="94"/>
      <c r="J140" s="65"/>
      <c r="K140" s="64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ht="15.75" customHeight="1" x14ac:dyDescent="0.2">
      <c r="A141" s="60"/>
      <c r="B141" s="100" t="str">
        <f>+Presupuesto!A43</f>
        <v>7.3</v>
      </c>
      <c r="C141" s="624" t="str">
        <f>+Presupuesto!B43</f>
        <v>Guardacanto de aluminio</v>
      </c>
      <c r="D141" s="572"/>
      <c r="E141" s="358"/>
      <c r="F141" s="65"/>
      <c r="G141" s="65"/>
      <c r="H141" s="65"/>
      <c r="I141" s="94" t="str">
        <f>+Presupuesto!C43</f>
        <v>m</v>
      </c>
      <c r="J141" s="65"/>
      <c r="K141" s="64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ht="15.75" customHeight="1" x14ac:dyDescent="0.2">
      <c r="A142" s="60"/>
      <c r="B142" s="94"/>
      <c r="C142" s="625"/>
      <c r="D142" s="572"/>
      <c r="E142" s="358"/>
      <c r="F142" s="65"/>
      <c r="G142" s="65"/>
      <c r="H142" s="65"/>
      <c r="I142" s="94"/>
      <c r="J142" s="65">
        <f t="shared" ref="J142:J144" si="22">PRODUCT(E142:H142)</f>
        <v>0</v>
      </c>
      <c r="K142" s="101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ht="15.75" customHeight="1" x14ac:dyDescent="0.25">
      <c r="A143" s="60"/>
      <c r="B143" s="95"/>
      <c r="C143" s="625"/>
      <c r="D143" s="572"/>
      <c r="E143" s="358"/>
      <c r="F143" s="65"/>
      <c r="G143" s="65"/>
      <c r="H143" s="65"/>
      <c r="I143" s="65"/>
      <c r="J143" s="65">
        <f t="shared" si="22"/>
        <v>0</v>
      </c>
      <c r="K143" s="64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ht="15.75" customHeight="1" x14ac:dyDescent="0.25">
      <c r="A144" s="60"/>
      <c r="B144" s="95"/>
      <c r="C144" s="625"/>
      <c r="D144" s="572"/>
      <c r="E144" s="271">
        <v>32.85</v>
      </c>
      <c r="F144" s="65"/>
      <c r="G144" s="65"/>
      <c r="H144" s="65"/>
      <c r="I144" s="65"/>
      <c r="J144" s="65">
        <f t="shared" si="22"/>
        <v>32.85</v>
      </c>
      <c r="K144" s="65">
        <f>SUM(J142:J144)</f>
        <v>32.85</v>
      </c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ht="2.25" customHeight="1" x14ac:dyDescent="0.2">
      <c r="A145" s="60"/>
      <c r="B145" s="91"/>
      <c r="C145" s="624"/>
      <c r="D145" s="572"/>
      <c r="E145" s="358"/>
      <c r="F145" s="93"/>
      <c r="G145" s="65"/>
      <c r="H145" s="65"/>
      <c r="I145" s="94"/>
      <c r="J145" s="65"/>
      <c r="K145" s="64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ht="15.75" customHeight="1" x14ac:dyDescent="0.2">
      <c r="A146" s="60"/>
      <c r="B146" s="91" t="str">
        <f>+Presupuesto!A44</f>
        <v>7.4</v>
      </c>
      <c r="C146" s="624" t="str">
        <f>+Presupuesto!B44</f>
        <v>Revestimiento piedra laja</v>
      </c>
      <c r="D146" s="629"/>
      <c r="E146" s="358"/>
      <c r="F146" s="93"/>
      <c r="G146" s="65"/>
      <c r="H146" s="65"/>
      <c r="I146" s="94" t="str">
        <f>+Presupuesto!C44</f>
        <v>m2</v>
      </c>
      <c r="J146" s="65"/>
      <c r="K146" s="64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ht="15.75" customHeight="1" x14ac:dyDescent="0.2">
      <c r="A147" s="60"/>
      <c r="B147" s="91"/>
      <c r="C147" s="624"/>
      <c r="D147" s="629"/>
      <c r="E147" s="358"/>
      <c r="F147" s="93"/>
      <c r="G147" s="65"/>
      <c r="H147" s="65"/>
      <c r="I147" s="94"/>
      <c r="J147" s="65">
        <f t="shared" ref="J147:J149" si="23">PRODUCT(E147:H147)</f>
        <v>0</v>
      </c>
      <c r="K147" s="64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ht="15.75" customHeight="1" x14ac:dyDescent="0.2">
      <c r="A148" s="60"/>
      <c r="B148" s="91"/>
      <c r="C148" s="624"/>
      <c r="D148" s="629"/>
      <c r="E148" s="358"/>
      <c r="F148" s="93"/>
      <c r="G148" s="65"/>
      <c r="H148" s="65"/>
      <c r="I148" s="94"/>
      <c r="J148" s="65">
        <f t="shared" si="23"/>
        <v>0</v>
      </c>
      <c r="K148" s="64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15.75" customHeight="1" x14ac:dyDescent="0.2">
      <c r="A149" s="60"/>
      <c r="B149" s="91"/>
      <c r="C149" s="624"/>
      <c r="D149" s="629"/>
      <c r="E149" s="271">
        <v>25.16</v>
      </c>
      <c r="F149" s="93"/>
      <c r="G149" s="65"/>
      <c r="H149" s="65"/>
      <c r="I149" s="94"/>
      <c r="J149" s="65">
        <f t="shared" si="23"/>
        <v>25.16</v>
      </c>
      <c r="K149" s="65">
        <f>SUM(J147:J149)</f>
        <v>25.16</v>
      </c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ht="2.25" customHeight="1" x14ac:dyDescent="0.2">
      <c r="A150" s="60"/>
      <c r="B150" s="91"/>
      <c r="C150" s="624"/>
      <c r="D150" s="629"/>
      <c r="E150" s="358"/>
      <c r="F150" s="93"/>
      <c r="G150" s="65"/>
      <c r="H150" s="65"/>
      <c r="I150" s="94"/>
      <c r="J150" s="65"/>
      <c r="K150" s="64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ht="15.75" customHeight="1" x14ac:dyDescent="0.2">
      <c r="A151" s="60"/>
      <c r="B151" s="91" t="str">
        <f>+Presupuesto!A45</f>
        <v>7.5</v>
      </c>
      <c r="C151" s="624" t="str">
        <f>+Presupuesto!B45</f>
        <v>Revestimiento tejuela refractaria</v>
      </c>
      <c r="D151" s="572"/>
      <c r="E151" s="358"/>
      <c r="F151" s="93"/>
      <c r="G151" s="65"/>
      <c r="H151" s="65"/>
      <c r="I151" s="94" t="str">
        <f>+Presupuesto!C45</f>
        <v>m2</v>
      </c>
      <c r="J151" s="65"/>
      <c r="K151" s="64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ht="15.75" customHeight="1" x14ac:dyDescent="0.2">
      <c r="A152" s="60"/>
      <c r="B152" s="91"/>
      <c r="C152" s="624"/>
      <c r="D152" s="572"/>
      <c r="E152" s="358"/>
      <c r="F152" s="93"/>
      <c r="G152" s="65"/>
      <c r="H152" s="65"/>
      <c r="I152" s="94"/>
      <c r="J152" s="65">
        <f t="shared" ref="J152:J154" si="24">PRODUCT(E152:H152)</f>
        <v>0</v>
      </c>
      <c r="K152" s="64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ht="15.75" customHeight="1" x14ac:dyDescent="0.2">
      <c r="A153" s="60"/>
      <c r="B153" s="91"/>
      <c r="C153" s="624"/>
      <c r="D153" s="572"/>
      <c r="E153" s="358"/>
      <c r="F153" s="93"/>
      <c r="G153" s="65"/>
      <c r="H153" s="65"/>
      <c r="I153" s="94"/>
      <c r="J153" s="65">
        <f t="shared" si="24"/>
        <v>0</v>
      </c>
      <c r="K153" s="64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ht="15.75" customHeight="1" x14ac:dyDescent="0.2">
      <c r="A154" s="60"/>
      <c r="B154" s="91"/>
      <c r="C154" s="624"/>
      <c r="D154" s="572"/>
      <c r="E154" s="271">
        <v>4.3499999999999996</v>
      </c>
      <c r="F154" s="93"/>
      <c r="G154" s="65"/>
      <c r="H154" s="65"/>
      <c r="I154" s="94"/>
      <c r="J154" s="65">
        <f t="shared" si="24"/>
        <v>4.3499999999999996</v>
      </c>
      <c r="K154" s="65">
        <f>SUM(J152:J154)</f>
        <v>4.3499999999999996</v>
      </c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ht="2.25" customHeight="1" x14ac:dyDescent="0.2">
      <c r="A155" s="60"/>
      <c r="B155" s="91"/>
      <c r="C155" s="624"/>
      <c r="D155" s="572"/>
      <c r="E155" s="358"/>
      <c r="F155" s="93"/>
      <c r="G155" s="65"/>
      <c r="H155" s="65"/>
      <c r="I155" s="94"/>
      <c r="J155" s="65"/>
      <c r="K155" s="64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ht="15.75" customHeight="1" x14ac:dyDescent="0.25">
      <c r="A156" s="60"/>
      <c r="B156" s="117">
        <f>+Presupuesto!A47</f>
        <v>8</v>
      </c>
      <c r="C156" s="644" t="str">
        <f>+Presupuesto!B47</f>
        <v>MARMOLERIA Y GRANITO</v>
      </c>
      <c r="D156" s="572"/>
      <c r="E156" s="386"/>
      <c r="F156" s="119"/>
      <c r="G156" s="119"/>
      <c r="H156" s="119"/>
      <c r="I156" s="119"/>
      <c r="J156" s="119"/>
      <c r="K156" s="118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ht="15.75" customHeight="1" x14ac:dyDescent="0.2">
      <c r="A157" s="60"/>
      <c r="B157" s="100" t="str">
        <f>+Presupuesto!A48</f>
        <v>8.1</v>
      </c>
      <c r="C157" s="624" t="str">
        <f>+Presupuesto!B48</f>
        <v>Mesada de Granito Natural tipo Negro Brasil e=2cm</v>
      </c>
      <c r="D157" s="572"/>
      <c r="E157" s="358"/>
      <c r="F157" s="65"/>
      <c r="G157" s="65"/>
      <c r="H157" s="65"/>
      <c r="I157" s="94" t="str">
        <f>+Presupuesto!C48</f>
        <v>m2</v>
      </c>
      <c r="J157" s="65"/>
      <c r="K157" s="64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ht="15.75" customHeight="1" x14ac:dyDescent="0.2">
      <c r="A158" s="60"/>
      <c r="B158" s="94"/>
      <c r="C158" s="625"/>
      <c r="D158" s="572"/>
      <c r="E158" s="358"/>
      <c r="F158" s="65"/>
      <c r="G158" s="65"/>
      <c r="H158" s="65"/>
      <c r="I158" s="94"/>
      <c r="J158" s="65">
        <f t="shared" ref="J158:J160" si="25">PRODUCT(E158:H158)</f>
        <v>0</v>
      </c>
      <c r="K158" s="101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ht="15.75" customHeight="1" x14ac:dyDescent="0.25">
      <c r="A159" s="60"/>
      <c r="B159" s="95"/>
      <c r="C159" s="625"/>
      <c r="D159" s="572"/>
      <c r="E159" s="358"/>
      <c r="F159" s="65"/>
      <c r="G159" s="65"/>
      <c r="H159" s="65"/>
      <c r="I159" s="65"/>
      <c r="J159" s="65">
        <f t="shared" si="25"/>
        <v>0</v>
      </c>
      <c r="K159" s="64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ht="15.75" customHeight="1" x14ac:dyDescent="0.25">
      <c r="A160" s="60"/>
      <c r="B160" s="95"/>
      <c r="C160" s="625"/>
      <c r="D160" s="572"/>
      <c r="E160" s="271">
        <v>2.34</v>
      </c>
      <c r="F160" s="65"/>
      <c r="G160" s="65"/>
      <c r="H160" s="65"/>
      <c r="I160" s="65"/>
      <c r="J160" s="65">
        <f t="shared" si="25"/>
        <v>2.34</v>
      </c>
      <c r="K160" s="65">
        <f>SUM(J158:J160)</f>
        <v>2.34</v>
      </c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2.25" customHeight="1" x14ac:dyDescent="0.2">
      <c r="A161" s="60"/>
      <c r="B161" s="91"/>
      <c r="C161" s="624"/>
      <c r="D161" s="572"/>
      <c r="E161" s="358"/>
      <c r="F161" s="93"/>
      <c r="G161" s="65"/>
      <c r="H161" s="65"/>
      <c r="I161" s="94"/>
      <c r="J161" s="65"/>
      <c r="K161" s="64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5.75" customHeight="1" x14ac:dyDescent="0.2">
      <c r="A162" s="60"/>
      <c r="B162" s="100" t="str">
        <f>+Presupuesto!A49</f>
        <v>8.2</v>
      </c>
      <c r="C162" s="624" t="str">
        <f>+Presupuesto!B49</f>
        <v>Mesada de Granito Natural tipo Galala e=2cm</v>
      </c>
      <c r="D162" s="572"/>
      <c r="E162" s="358"/>
      <c r="F162" s="65"/>
      <c r="G162" s="65"/>
      <c r="H162" s="65"/>
      <c r="I162" s="94" t="str">
        <f>+Presupuesto!C49</f>
        <v>m2</v>
      </c>
      <c r="J162" s="65"/>
      <c r="K162" s="64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5.75" customHeight="1" x14ac:dyDescent="0.2">
      <c r="A163" s="60"/>
      <c r="B163" s="94"/>
      <c r="C163" s="625"/>
      <c r="D163" s="572"/>
      <c r="E163" s="358"/>
      <c r="F163" s="65"/>
      <c r="G163" s="65"/>
      <c r="H163" s="65"/>
      <c r="I163" s="94"/>
      <c r="J163" s="65">
        <f t="shared" ref="J163:J165" si="26">PRODUCT(E163:H163)</f>
        <v>0</v>
      </c>
      <c r="K163" s="101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5.75" customHeight="1" x14ac:dyDescent="0.25">
      <c r="A164" s="60"/>
      <c r="B164" s="95"/>
      <c r="C164" s="625"/>
      <c r="D164" s="572"/>
      <c r="E164" s="358"/>
      <c r="F164" s="65"/>
      <c r="G164" s="65"/>
      <c r="H164" s="65"/>
      <c r="I164" s="65"/>
      <c r="J164" s="65">
        <f t="shared" si="26"/>
        <v>0</v>
      </c>
      <c r="K164" s="64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5.75" customHeight="1" x14ac:dyDescent="0.25">
      <c r="A165" s="60"/>
      <c r="B165" s="95"/>
      <c r="C165" s="625"/>
      <c r="D165" s="572"/>
      <c r="E165" s="272">
        <v>1.1000000000000001</v>
      </c>
      <c r="F165" s="65"/>
      <c r="G165" s="65"/>
      <c r="H165" s="65"/>
      <c r="I165" s="65"/>
      <c r="J165" s="65">
        <f t="shared" si="26"/>
        <v>1.1000000000000001</v>
      </c>
      <c r="K165" s="65">
        <f>SUM(J163:J165)</f>
        <v>1.1000000000000001</v>
      </c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2.25" customHeight="1" x14ac:dyDescent="0.2">
      <c r="A166" s="60"/>
      <c r="B166" s="91"/>
      <c r="C166" s="624"/>
      <c r="D166" s="572"/>
      <c r="E166" s="358"/>
      <c r="F166" s="93"/>
      <c r="G166" s="65"/>
      <c r="H166" s="65"/>
      <c r="I166" s="94"/>
      <c r="J166" s="65"/>
      <c r="K166" s="64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5.75" customHeight="1" x14ac:dyDescent="0.2">
      <c r="A167" s="60"/>
      <c r="B167" s="100" t="str">
        <f>+Presupuesto!A50</f>
        <v>8.3</v>
      </c>
      <c r="C167" s="624" t="str">
        <f>+Presupuesto!B50</f>
        <v>Mesada de Granito Natural tipo Gris Mara e=2cm</v>
      </c>
      <c r="D167" s="572"/>
      <c r="E167" s="358"/>
      <c r="F167" s="65"/>
      <c r="G167" s="65"/>
      <c r="H167" s="65"/>
      <c r="I167" s="94" t="str">
        <f>+Presupuesto!C50</f>
        <v>m2</v>
      </c>
      <c r="J167" s="65"/>
      <c r="K167" s="64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5.75" customHeight="1" x14ac:dyDescent="0.2">
      <c r="A168" s="60"/>
      <c r="B168" s="94"/>
      <c r="C168" s="625"/>
      <c r="D168" s="572"/>
      <c r="E168" s="358"/>
      <c r="F168" s="65"/>
      <c r="G168" s="65"/>
      <c r="H168" s="65"/>
      <c r="I168" s="94"/>
      <c r="J168" s="65">
        <f t="shared" ref="J168:J170" si="27">PRODUCT(E168:H168)</f>
        <v>0</v>
      </c>
      <c r="K168" s="101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5.75" customHeight="1" x14ac:dyDescent="0.25">
      <c r="A169" s="60"/>
      <c r="B169" s="95"/>
      <c r="C169" s="625"/>
      <c r="D169" s="572"/>
      <c r="E169" s="358"/>
      <c r="F169" s="65"/>
      <c r="G169" s="65"/>
      <c r="H169" s="65"/>
      <c r="I169" s="65"/>
      <c r="J169" s="65">
        <f t="shared" si="27"/>
        <v>0</v>
      </c>
      <c r="K169" s="64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5.75" customHeight="1" x14ac:dyDescent="0.25">
      <c r="A170" s="60"/>
      <c r="B170" s="95"/>
      <c r="C170" s="625"/>
      <c r="D170" s="572"/>
      <c r="E170" s="271">
        <v>2.16</v>
      </c>
      <c r="F170" s="65"/>
      <c r="G170" s="65"/>
      <c r="H170" s="65"/>
      <c r="I170" s="65"/>
      <c r="J170" s="65">
        <f t="shared" si="27"/>
        <v>2.16</v>
      </c>
      <c r="K170" s="65">
        <f>SUM(J168:J170)</f>
        <v>2.16</v>
      </c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2.25" customHeight="1" x14ac:dyDescent="0.2">
      <c r="A171" s="60"/>
      <c r="B171" s="91"/>
      <c r="C171" s="624"/>
      <c r="D171" s="572"/>
      <c r="E171" s="358"/>
      <c r="F171" s="93"/>
      <c r="G171" s="65"/>
      <c r="H171" s="65"/>
      <c r="I171" s="94"/>
      <c r="J171" s="65"/>
      <c r="K171" s="64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5.75" customHeight="1" x14ac:dyDescent="0.25">
      <c r="A172" s="60"/>
      <c r="B172" s="120">
        <f>+Presupuesto!A52</f>
        <v>9</v>
      </c>
      <c r="C172" s="640" t="str">
        <f>+Presupuesto!B52</f>
        <v>CIELORRASOS</v>
      </c>
      <c r="D172" s="572"/>
      <c r="E172" s="387"/>
      <c r="F172" s="122"/>
      <c r="G172" s="122"/>
      <c r="H172" s="122"/>
      <c r="I172" s="122"/>
      <c r="J172" s="122"/>
      <c r="K172" s="121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5.75" customHeight="1" x14ac:dyDescent="0.2">
      <c r="A173" s="60"/>
      <c r="B173" s="100" t="str">
        <f>+Presupuesto!A53</f>
        <v>9.1</v>
      </c>
      <c r="C173" s="624" t="str">
        <f>+Presupuesto!B53</f>
        <v xml:space="preserve">Cielorraso suspendido de placas de yeso 9mm </v>
      </c>
      <c r="D173" s="572"/>
      <c r="E173" s="358"/>
      <c r="F173" s="65"/>
      <c r="G173" s="65"/>
      <c r="H173" s="65"/>
      <c r="I173" s="94" t="str">
        <f>+Presupuesto!C53</f>
        <v>m2</v>
      </c>
      <c r="J173" s="65"/>
      <c r="K173" s="64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5.75" customHeight="1" x14ac:dyDescent="0.2">
      <c r="A174" s="60"/>
      <c r="B174" s="94"/>
      <c r="C174" s="625"/>
      <c r="D174" s="572"/>
      <c r="E174" s="358"/>
      <c r="F174" s="65"/>
      <c r="G174" s="65"/>
      <c r="H174" s="65"/>
      <c r="I174" s="94"/>
      <c r="J174" s="65">
        <f t="shared" ref="J174:J176" si="28">PRODUCT(E174:H174)</f>
        <v>0</v>
      </c>
      <c r="K174" s="101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5.75" customHeight="1" x14ac:dyDescent="0.25">
      <c r="A175" s="60"/>
      <c r="B175" s="95"/>
      <c r="C175" s="625"/>
      <c r="D175" s="572"/>
      <c r="E175" s="358"/>
      <c r="F175" s="65"/>
      <c r="G175" s="65"/>
      <c r="H175" s="65"/>
      <c r="I175" s="65"/>
      <c r="J175" s="65">
        <f t="shared" si="28"/>
        <v>0</v>
      </c>
      <c r="K175" s="64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5.75" customHeight="1" x14ac:dyDescent="0.25">
      <c r="A176" s="60"/>
      <c r="B176" s="95"/>
      <c r="C176" s="625"/>
      <c r="D176" s="572"/>
      <c r="E176" s="271">
        <v>221.95</v>
      </c>
      <c r="F176" s="65"/>
      <c r="G176" s="65"/>
      <c r="H176" s="65"/>
      <c r="I176" s="65"/>
      <c r="J176" s="65">
        <f t="shared" si="28"/>
        <v>221.95</v>
      </c>
      <c r="K176" s="65">
        <f>SUM(J174:J176)</f>
        <v>221.95</v>
      </c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2.25" customHeight="1" x14ac:dyDescent="0.2">
      <c r="A177" s="60"/>
      <c r="B177" s="91"/>
      <c r="C177" s="624"/>
      <c r="D177" s="572"/>
      <c r="E177" s="358"/>
      <c r="F177" s="93"/>
      <c r="G177" s="65"/>
      <c r="H177" s="65"/>
      <c r="I177" s="94"/>
      <c r="J177" s="65"/>
      <c r="K177" s="64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5.75" customHeight="1" x14ac:dyDescent="0.25">
      <c r="A178" s="60"/>
      <c r="B178" s="123">
        <f>+Presupuesto!A55</f>
        <v>10</v>
      </c>
      <c r="C178" s="643" t="str">
        <f>+Presupuesto!B55</f>
        <v>CARPINTERIA</v>
      </c>
      <c r="D178" s="572"/>
      <c r="E178" s="388"/>
      <c r="F178" s="125"/>
      <c r="G178" s="125"/>
      <c r="H178" s="125"/>
      <c r="I178" s="125"/>
      <c r="J178" s="125"/>
      <c r="K178" s="124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5.75" customHeight="1" x14ac:dyDescent="0.2">
      <c r="A179" s="60"/>
      <c r="B179" s="91" t="str">
        <f>+Presupuesto!A56</f>
        <v>10.1</v>
      </c>
      <c r="C179" s="624" t="str">
        <f>+Presupuesto!B56</f>
        <v>Carpintería de aluminio linea ROTONDA 640  de HYDRO - DVH y puertas placa con marco de madera</v>
      </c>
      <c r="D179" s="572"/>
      <c r="E179" s="358"/>
      <c r="F179" s="93"/>
      <c r="G179" s="65"/>
      <c r="H179" s="65"/>
      <c r="I179" s="94" t="str">
        <f>+Presupuesto!C56</f>
        <v>gl</v>
      </c>
      <c r="J179" s="65"/>
      <c r="K179" s="64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5.75" customHeight="1" x14ac:dyDescent="0.2">
      <c r="A180" s="60"/>
      <c r="B180" s="91"/>
      <c r="C180" s="642"/>
      <c r="D180" s="572"/>
      <c r="E180" s="358"/>
      <c r="F180" s="93"/>
      <c r="G180" s="65"/>
      <c r="H180" s="65"/>
      <c r="I180" s="94"/>
      <c r="J180" s="65">
        <f t="shared" ref="J180:J182" si="29">PRODUCT(E180:H180)</f>
        <v>0</v>
      </c>
      <c r="K180" s="64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5.75" customHeight="1" x14ac:dyDescent="0.2">
      <c r="A181" s="60"/>
      <c r="B181" s="91"/>
      <c r="C181" s="642"/>
      <c r="D181" s="572"/>
      <c r="E181" s="358"/>
      <c r="F181" s="93"/>
      <c r="G181" s="65"/>
      <c r="H181" s="65"/>
      <c r="I181" s="94"/>
      <c r="J181" s="65">
        <f t="shared" si="29"/>
        <v>0</v>
      </c>
      <c r="K181" s="64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5.75" customHeight="1" x14ac:dyDescent="0.2">
      <c r="A182" s="60"/>
      <c r="B182" s="91"/>
      <c r="C182" s="642"/>
      <c r="D182" s="572"/>
      <c r="E182" s="271">
        <v>1</v>
      </c>
      <c r="F182" s="93"/>
      <c r="G182" s="65"/>
      <c r="H182" s="65"/>
      <c r="I182" s="94"/>
      <c r="J182" s="65">
        <f t="shared" si="29"/>
        <v>1</v>
      </c>
      <c r="K182" s="64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5.75" customHeight="1" x14ac:dyDescent="0.2">
      <c r="A183" s="60"/>
      <c r="B183" s="91"/>
      <c r="C183" s="624"/>
      <c r="D183" s="572"/>
      <c r="E183" s="358"/>
      <c r="F183" s="93"/>
      <c r="G183" s="65"/>
      <c r="H183" s="65"/>
      <c r="I183" s="94"/>
      <c r="J183" s="65"/>
      <c r="K183" s="65">
        <f>SUM(J180:J182)</f>
        <v>1</v>
      </c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3" customHeight="1" x14ac:dyDescent="0.2">
      <c r="A184" s="60"/>
      <c r="B184" s="91"/>
      <c r="C184" s="92"/>
      <c r="D184" s="536"/>
      <c r="E184" s="358"/>
      <c r="F184" s="93"/>
      <c r="G184" s="65"/>
      <c r="H184" s="65"/>
      <c r="I184" s="94"/>
      <c r="J184" s="65"/>
      <c r="K184" s="65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5.75" customHeight="1" x14ac:dyDescent="0.2">
      <c r="A185" s="60"/>
      <c r="B185" s="537">
        <f>+Presupuesto!A58</f>
        <v>11</v>
      </c>
      <c r="C185" s="600" t="str">
        <f>+Presupuesto!B58</f>
        <v>MUEBLES DE COCINA Y ASADOR, PLACARDS, VANITORYS Y VESTIDORES</v>
      </c>
      <c r="D185" s="601"/>
      <c r="E185" s="601"/>
      <c r="F185" s="601"/>
      <c r="G185" s="601"/>
      <c r="H185" s="602"/>
      <c r="I185" s="538"/>
      <c r="J185" s="539"/>
      <c r="K185" s="537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5.75" customHeight="1" x14ac:dyDescent="0.2">
      <c r="A186" s="60"/>
      <c r="B186" s="91" t="str">
        <f>+Presupuesto!A59</f>
        <v>11.1</v>
      </c>
      <c r="C186" s="624"/>
      <c r="D186" s="572"/>
      <c r="E186" s="358"/>
      <c r="F186" s="93"/>
      <c r="G186" s="65"/>
      <c r="H186" s="65"/>
      <c r="I186" s="94" t="s">
        <v>27</v>
      </c>
      <c r="J186" s="65"/>
      <c r="K186" s="64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5.75" customHeight="1" x14ac:dyDescent="0.2">
      <c r="A187" s="60"/>
      <c r="B187" s="91"/>
      <c r="C187" s="642"/>
      <c r="D187" s="572"/>
      <c r="E187" s="358"/>
      <c r="F187" s="93"/>
      <c r="G187" s="65"/>
      <c r="H187" s="65"/>
      <c r="I187" s="94"/>
      <c r="J187" s="65">
        <v>0</v>
      </c>
      <c r="K187" s="64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5.75" customHeight="1" x14ac:dyDescent="0.2">
      <c r="A188" s="60"/>
      <c r="B188" s="91"/>
      <c r="C188" s="642"/>
      <c r="D188" s="572"/>
      <c r="E188" s="358"/>
      <c r="F188" s="93"/>
      <c r="G188" s="65"/>
      <c r="H188" s="65"/>
      <c r="I188" s="94"/>
      <c r="J188" s="65">
        <v>0</v>
      </c>
      <c r="K188" s="64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5.75" customHeight="1" x14ac:dyDescent="0.2">
      <c r="A189" s="60"/>
      <c r="B189" s="91"/>
      <c r="C189" s="642"/>
      <c r="D189" s="572"/>
      <c r="E189" s="271">
        <v>1</v>
      </c>
      <c r="F189" s="93"/>
      <c r="G189" s="65"/>
      <c r="H189" s="65"/>
      <c r="I189" s="94"/>
      <c r="J189" s="65">
        <f>+E189</f>
        <v>1</v>
      </c>
      <c r="K189" s="65">
        <f>SUM(J187:J189)</f>
        <v>1</v>
      </c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3" customHeight="1" x14ac:dyDescent="0.2">
      <c r="A190" s="60"/>
      <c r="B190" s="91"/>
      <c r="C190" s="624"/>
      <c r="D190" s="572"/>
      <c r="E190" s="358"/>
      <c r="F190" s="93"/>
      <c r="G190" s="65"/>
      <c r="H190" s="65"/>
      <c r="I190" s="94"/>
      <c r="J190" s="65"/>
      <c r="K190" s="64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5.75" customHeight="1" x14ac:dyDescent="0.25">
      <c r="A191" s="60"/>
      <c r="B191" s="126">
        <f>+Presupuesto!A61</f>
        <v>12</v>
      </c>
      <c r="C191" s="641" t="str">
        <f>+Presupuesto!B61</f>
        <v>INSTALACION ELECTRICA</v>
      </c>
      <c r="D191" s="572"/>
      <c r="E191" s="389"/>
      <c r="F191" s="128"/>
      <c r="G191" s="128"/>
      <c r="H191" s="128"/>
      <c r="I191" s="128"/>
      <c r="J191" s="128"/>
      <c r="K191" s="127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5.75" customHeight="1" x14ac:dyDescent="0.2">
      <c r="A192" s="60"/>
      <c r="B192" s="91" t="str">
        <f>+Presupuesto!A62</f>
        <v>12.1</v>
      </c>
      <c r="C192" s="624" t="str">
        <f>+Presupuesto!B62</f>
        <v>Cajas y accesorios</v>
      </c>
      <c r="D192" s="572"/>
      <c r="E192" s="271"/>
      <c r="F192" s="93"/>
      <c r="G192" s="65"/>
      <c r="H192" s="65"/>
      <c r="I192" s="94" t="str">
        <f>+Presupuesto!C62</f>
        <v>gl</v>
      </c>
      <c r="J192" s="65"/>
      <c r="K192" s="64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5.75" customHeight="1" x14ac:dyDescent="0.2">
      <c r="A193" s="60"/>
      <c r="B193" s="91"/>
      <c r="C193" s="624"/>
      <c r="D193" s="572"/>
      <c r="E193" s="271"/>
      <c r="F193" s="93"/>
      <c r="G193" s="65"/>
      <c r="H193" s="65"/>
      <c r="I193" s="94"/>
      <c r="J193" s="65">
        <f t="shared" ref="J193:J195" si="30">PRODUCT(E193:H193)</f>
        <v>0</v>
      </c>
      <c r="K193" s="64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5.75" customHeight="1" x14ac:dyDescent="0.2">
      <c r="A194" s="60"/>
      <c r="B194" s="91"/>
      <c r="C194" s="624"/>
      <c r="D194" s="572"/>
      <c r="E194" s="271"/>
      <c r="F194" s="93"/>
      <c r="G194" s="65"/>
      <c r="H194" s="65"/>
      <c r="I194" s="94"/>
      <c r="J194" s="65">
        <f t="shared" si="30"/>
        <v>0</v>
      </c>
      <c r="K194" s="64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5.75" customHeight="1" x14ac:dyDescent="0.2">
      <c r="A195" s="60"/>
      <c r="B195" s="91"/>
      <c r="C195" s="624"/>
      <c r="D195" s="572"/>
      <c r="E195" s="415">
        <v>1</v>
      </c>
      <c r="F195" s="93"/>
      <c r="G195" s="65"/>
      <c r="H195" s="65"/>
      <c r="I195" s="94"/>
      <c r="J195" s="65">
        <f t="shared" si="30"/>
        <v>1</v>
      </c>
      <c r="K195" s="65">
        <f>SUM(J193:J195)</f>
        <v>1</v>
      </c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2.25" customHeight="1" x14ac:dyDescent="0.2">
      <c r="A196" s="60"/>
      <c r="B196" s="91"/>
      <c r="C196" s="624"/>
      <c r="D196" s="572"/>
      <c r="E196" s="416"/>
      <c r="F196" s="93"/>
      <c r="G196" s="65"/>
      <c r="H196" s="65"/>
      <c r="I196" s="94"/>
      <c r="J196" s="65"/>
      <c r="K196" s="64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5.75" customHeight="1" x14ac:dyDescent="0.2">
      <c r="A197" s="60"/>
      <c r="B197" s="100" t="str">
        <f>+Presupuesto!A63</f>
        <v>12.2</v>
      </c>
      <c r="C197" s="624" t="str">
        <f>+Presupuesto!B63</f>
        <v>Caños y accesorios</v>
      </c>
      <c r="D197" s="572"/>
      <c r="E197" s="272"/>
      <c r="F197" s="65"/>
      <c r="G197" s="65"/>
      <c r="H197" s="65"/>
      <c r="I197" s="94" t="str">
        <f>+Presupuesto!C63</f>
        <v>gl</v>
      </c>
      <c r="J197" s="65"/>
      <c r="K197" s="64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5.75" customHeight="1" x14ac:dyDescent="0.2">
      <c r="A198" s="60"/>
      <c r="B198" s="94"/>
      <c r="C198" s="625"/>
      <c r="D198" s="572"/>
      <c r="E198" s="272"/>
      <c r="F198" s="65"/>
      <c r="G198" s="65"/>
      <c r="H198" s="65"/>
      <c r="I198" s="94"/>
      <c r="J198" s="65">
        <f t="shared" ref="J198:J200" si="31">PRODUCT(E198:H198)</f>
        <v>0</v>
      </c>
      <c r="K198" s="101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5.75" customHeight="1" x14ac:dyDescent="0.25">
      <c r="A199" s="60"/>
      <c r="B199" s="95"/>
      <c r="C199" s="625"/>
      <c r="D199" s="572"/>
      <c r="E199" s="272"/>
      <c r="F199" s="65"/>
      <c r="G199" s="65"/>
      <c r="H199" s="65"/>
      <c r="I199" s="65"/>
      <c r="J199" s="65">
        <f t="shared" si="31"/>
        <v>0</v>
      </c>
      <c r="K199" s="64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5.75" customHeight="1" x14ac:dyDescent="0.25">
      <c r="A200" s="60"/>
      <c r="B200" s="95"/>
      <c r="C200" s="625"/>
      <c r="D200" s="572"/>
      <c r="E200" s="417">
        <v>1</v>
      </c>
      <c r="F200" s="65"/>
      <c r="G200" s="65"/>
      <c r="H200" s="65"/>
      <c r="I200" s="65"/>
      <c r="J200" s="65">
        <f t="shared" si="31"/>
        <v>1</v>
      </c>
      <c r="K200" s="65">
        <f>SUM(J198:J200)</f>
        <v>1</v>
      </c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2.25" customHeight="1" x14ac:dyDescent="0.2">
      <c r="A201" s="60"/>
      <c r="B201" s="91"/>
      <c r="C201" s="624"/>
      <c r="D201" s="572"/>
      <c r="E201" s="416"/>
      <c r="F201" s="93"/>
      <c r="G201" s="65"/>
      <c r="H201" s="65"/>
      <c r="I201" s="94"/>
      <c r="J201" s="65"/>
      <c r="K201" s="64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5.75" customHeight="1" x14ac:dyDescent="0.2">
      <c r="A202" s="60"/>
      <c r="B202" s="91" t="str">
        <f>+Presupuesto!A64</f>
        <v>12.3</v>
      </c>
      <c r="C202" s="624" t="str">
        <f>+Presupuesto!B64</f>
        <v>Llaves y tomacorrientes</v>
      </c>
      <c r="D202" s="572"/>
      <c r="E202" s="416"/>
      <c r="F202" s="93"/>
      <c r="G202" s="65"/>
      <c r="H202" s="65"/>
      <c r="I202" s="94" t="str">
        <f>+Presupuesto!C64</f>
        <v>gl</v>
      </c>
      <c r="J202" s="65"/>
      <c r="K202" s="64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5.75" customHeight="1" x14ac:dyDescent="0.2">
      <c r="A203" s="60"/>
      <c r="B203" s="91"/>
      <c r="C203" s="624"/>
      <c r="D203" s="572"/>
      <c r="E203" s="416"/>
      <c r="F203" s="93"/>
      <c r="G203" s="65"/>
      <c r="H203" s="65"/>
      <c r="I203" s="94"/>
      <c r="J203" s="65">
        <f t="shared" ref="J203:J205" si="32">PRODUCT(E203:H203)</f>
        <v>0</v>
      </c>
      <c r="K203" s="64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5.75" customHeight="1" x14ac:dyDescent="0.2">
      <c r="A204" s="60"/>
      <c r="B204" s="91"/>
      <c r="C204" s="624"/>
      <c r="D204" s="572"/>
      <c r="E204" s="416"/>
      <c r="F204" s="93"/>
      <c r="G204" s="65"/>
      <c r="H204" s="65"/>
      <c r="I204" s="94"/>
      <c r="J204" s="65">
        <f t="shared" si="32"/>
        <v>0</v>
      </c>
      <c r="K204" s="64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5.75" customHeight="1" x14ac:dyDescent="0.2">
      <c r="A205" s="60"/>
      <c r="B205" s="91"/>
      <c r="C205" s="624"/>
      <c r="D205" s="572"/>
      <c r="E205" s="415">
        <v>1</v>
      </c>
      <c r="F205" s="93"/>
      <c r="G205" s="65"/>
      <c r="H205" s="65"/>
      <c r="I205" s="94"/>
      <c r="J205" s="65">
        <f t="shared" si="32"/>
        <v>1</v>
      </c>
      <c r="K205" s="65">
        <f>SUM(J203:J205)</f>
        <v>1</v>
      </c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2.25" customHeight="1" x14ac:dyDescent="0.2">
      <c r="A206" s="60"/>
      <c r="B206" s="91"/>
      <c r="C206" s="624"/>
      <c r="D206" s="572"/>
      <c r="E206" s="416"/>
      <c r="F206" s="93"/>
      <c r="G206" s="65"/>
      <c r="H206" s="65"/>
      <c r="I206" s="94"/>
      <c r="J206" s="65"/>
      <c r="K206" s="64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5.75" customHeight="1" x14ac:dyDescent="0.2">
      <c r="A207" s="60"/>
      <c r="B207" s="100" t="str">
        <f>+Presupuesto!A65</f>
        <v>12.4</v>
      </c>
      <c r="C207" s="624" t="str">
        <f>+Presupuesto!B65</f>
        <v>Cableado</v>
      </c>
      <c r="D207" s="572"/>
      <c r="E207" s="272"/>
      <c r="F207" s="65"/>
      <c r="G207" s="65"/>
      <c r="H207" s="65"/>
      <c r="I207" s="94" t="str">
        <f>+Presupuesto!C65</f>
        <v>gl</v>
      </c>
      <c r="J207" s="65"/>
      <c r="K207" s="64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5.75" customHeight="1" x14ac:dyDescent="0.2">
      <c r="A208" s="60"/>
      <c r="B208" s="94"/>
      <c r="C208" s="625"/>
      <c r="D208" s="572"/>
      <c r="E208" s="272"/>
      <c r="F208" s="65"/>
      <c r="G208" s="65"/>
      <c r="H208" s="65"/>
      <c r="I208" s="94"/>
      <c r="J208" s="65">
        <f t="shared" ref="J208:J210" si="33">PRODUCT(E208:H208)</f>
        <v>0</v>
      </c>
      <c r="K208" s="101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5.75" customHeight="1" x14ac:dyDescent="0.25">
      <c r="A209" s="60"/>
      <c r="B209" s="95"/>
      <c r="C209" s="625"/>
      <c r="D209" s="572"/>
      <c r="E209" s="272"/>
      <c r="F209" s="65"/>
      <c r="G209" s="65"/>
      <c r="H209" s="65"/>
      <c r="I209" s="65"/>
      <c r="J209" s="65">
        <f t="shared" si="33"/>
        <v>0</v>
      </c>
      <c r="K209" s="64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5.75" customHeight="1" x14ac:dyDescent="0.25">
      <c r="A210" s="60"/>
      <c r="B210" s="95"/>
      <c r="C210" s="625"/>
      <c r="D210" s="572"/>
      <c r="E210" s="417">
        <v>1</v>
      </c>
      <c r="F210" s="65"/>
      <c r="G210" s="65"/>
      <c r="H210" s="65"/>
      <c r="I210" s="65"/>
      <c r="J210" s="65">
        <f t="shared" si="33"/>
        <v>1</v>
      </c>
      <c r="K210" s="65">
        <f>SUM(J208:J210)</f>
        <v>1</v>
      </c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2.25" customHeight="1" x14ac:dyDescent="0.2">
      <c r="A211" s="60"/>
      <c r="B211" s="91"/>
      <c r="C211" s="624"/>
      <c r="D211" s="572"/>
      <c r="E211" s="416"/>
      <c r="F211" s="93"/>
      <c r="G211" s="65"/>
      <c r="H211" s="65"/>
      <c r="I211" s="94"/>
      <c r="J211" s="65"/>
      <c r="K211" s="64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5.75" customHeight="1" x14ac:dyDescent="0.2">
      <c r="A212" s="60"/>
      <c r="B212" s="91" t="str">
        <f>+Presupuesto!A66</f>
        <v>12.5</v>
      </c>
      <c r="C212" s="624" t="str">
        <f>+Presupuesto!B66</f>
        <v>Tableros generales y seccionales, disyuntor, elementos de comando</v>
      </c>
      <c r="D212" s="572"/>
      <c r="E212" s="416"/>
      <c r="F212" s="93"/>
      <c r="G212" s="65"/>
      <c r="H212" s="65"/>
      <c r="I212" s="94" t="str">
        <f>+Presupuesto!C66</f>
        <v>gl</v>
      </c>
      <c r="J212" s="65"/>
      <c r="K212" s="64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5.75" customHeight="1" x14ac:dyDescent="0.2">
      <c r="A213" s="60"/>
      <c r="B213" s="91"/>
      <c r="C213" s="624"/>
      <c r="D213" s="572"/>
      <c r="E213" s="416"/>
      <c r="F213" s="93"/>
      <c r="G213" s="65"/>
      <c r="H213" s="65"/>
      <c r="I213" s="94"/>
      <c r="J213" s="65">
        <f t="shared" ref="J213:J215" si="34">PRODUCT(E213:H213)</f>
        <v>0</v>
      </c>
      <c r="K213" s="64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5.75" customHeight="1" x14ac:dyDescent="0.2">
      <c r="A214" s="60"/>
      <c r="B214" s="91"/>
      <c r="C214" s="624"/>
      <c r="D214" s="572"/>
      <c r="E214" s="416"/>
      <c r="F214" s="93"/>
      <c r="G214" s="65"/>
      <c r="H214" s="65"/>
      <c r="I214" s="94"/>
      <c r="J214" s="65">
        <f t="shared" si="34"/>
        <v>0</v>
      </c>
      <c r="K214" s="64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5.75" customHeight="1" x14ac:dyDescent="0.2">
      <c r="A215" s="60"/>
      <c r="B215" s="91"/>
      <c r="C215" s="624"/>
      <c r="D215" s="572"/>
      <c r="E215" s="415">
        <v>1</v>
      </c>
      <c r="F215" s="93"/>
      <c r="G215" s="65"/>
      <c r="H215" s="65"/>
      <c r="I215" s="94"/>
      <c r="J215" s="65">
        <f t="shared" si="34"/>
        <v>1</v>
      </c>
      <c r="K215" s="65">
        <f>SUM(J213:J215)</f>
        <v>1</v>
      </c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2.25" customHeight="1" x14ac:dyDescent="0.2">
      <c r="A216" s="60"/>
      <c r="B216" s="91"/>
      <c r="C216" s="624"/>
      <c r="D216" s="572"/>
      <c r="E216" s="416"/>
      <c r="F216" s="93"/>
      <c r="G216" s="65"/>
      <c r="H216" s="65"/>
      <c r="I216" s="94"/>
      <c r="J216" s="65"/>
      <c r="K216" s="64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5.75" customHeight="1" x14ac:dyDescent="0.2">
      <c r="A217" s="60"/>
      <c r="B217" s="100" t="str">
        <f>+Presupuesto!A67</f>
        <v>12.6</v>
      </c>
      <c r="C217" s="624" t="str">
        <f>+Presupuesto!B67</f>
        <v>Puesta a tierra</v>
      </c>
      <c r="D217" s="572"/>
      <c r="E217" s="272"/>
      <c r="F217" s="65"/>
      <c r="G217" s="65"/>
      <c r="H217" s="65"/>
      <c r="I217" s="94" t="str">
        <f>+Presupuesto!C67</f>
        <v>gl</v>
      </c>
      <c r="J217" s="65"/>
      <c r="K217" s="64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5.75" customHeight="1" x14ac:dyDescent="0.2">
      <c r="A218" s="60"/>
      <c r="B218" s="94"/>
      <c r="C218" s="625"/>
      <c r="D218" s="572"/>
      <c r="E218" s="272"/>
      <c r="F218" s="65"/>
      <c r="G218" s="65"/>
      <c r="H218" s="65"/>
      <c r="I218" s="94"/>
      <c r="J218" s="65">
        <f t="shared" ref="J218:J220" si="35">PRODUCT(E218:H218)</f>
        <v>0</v>
      </c>
      <c r="K218" s="101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5.75" customHeight="1" x14ac:dyDescent="0.25">
      <c r="A219" s="60"/>
      <c r="B219" s="95"/>
      <c r="C219" s="625"/>
      <c r="D219" s="572"/>
      <c r="E219" s="272"/>
      <c r="F219" s="65"/>
      <c r="G219" s="65"/>
      <c r="H219" s="65"/>
      <c r="I219" s="65"/>
      <c r="J219" s="65">
        <f t="shared" si="35"/>
        <v>0</v>
      </c>
      <c r="K219" s="64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5.75" customHeight="1" x14ac:dyDescent="0.25">
      <c r="A220" s="60"/>
      <c r="B220" s="95"/>
      <c r="C220" s="625"/>
      <c r="D220" s="572"/>
      <c r="E220" s="417">
        <v>1</v>
      </c>
      <c r="F220" s="65"/>
      <c r="G220" s="65"/>
      <c r="H220" s="65"/>
      <c r="I220" s="65"/>
      <c r="J220" s="65">
        <f t="shared" si="35"/>
        <v>1</v>
      </c>
      <c r="K220" s="65">
        <f>SUM(J218:J220)</f>
        <v>1</v>
      </c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2.25" customHeight="1" x14ac:dyDescent="0.2">
      <c r="A221" s="60"/>
      <c r="B221" s="91"/>
      <c r="C221" s="624"/>
      <c r="D221" s="572"/>
      <c r="E221" s="416"/>
      <c r="F221" s="93"/>
      <c r="G221" s="65"/>
      <c r="H221" s="65"/>
      <c r="I221" s="94"/>
      <c r="J221" s="65"/>
      <c r="K221" s="64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5.75" customHeight="1" x14ac:dyDescent="0.2">
      <c r="A222" s="60"/>
      <c r="B222" s="100" t="str">
        <f>+Presupuesto!A68</f>
        <v>12.7</v>
      </c>
      <c r="C222" s="624" t="str">
        <f>+Presupuesto!B68</f>
        <v>Colocación de artefactos de iluminacion</v>
      </c>
      <c r="D222" s="572"/>
      <c r="E222" s="272"/>
      <c r="F222" s="65"/>
      <c r="G222" s="65"/>
      <c r="H222" s="65"/>
      <c r="I222" s="94" t="str">
        <f>+Presupuesto!C68</f>
        <v>gl</v>
      </c>
      <c r="J222" s="65"/>
      <c r="K222" s="64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5.75" customHeight="1" x14ac:dyDescent="0.2">
      <c r="A223" s="60"/>
      <c r="B223" s="94"/>
      <c r="C223" s="625"/>
      <c r="D223" s="572"/>
      <c r="E223" s="272"/>
      <c r="F223" s="65"/>
      <c r="G223" s="65"/>
      <c r="H223" s="65"/>
      <c r="I223" s="94"/>
      <c r="J223" s="65">
        <f t="shared" ref="J223:J225" si="36">PRODUCT(E223:H223)</f>
        <v>0</v>
      </c>
      <c r="K223" s="101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5.75" customHeight="1" x14ac:dyDescent="0.25">
      <c r="A224" s="60"/>
      <c r="B224" s="95"/>
      <c r="C224" s="625"/>
      <c r="D224" s="572"/>
      <c r="E224" s="272"/>
      <c r="F224" s="65"/>
      <c r="G224" s="65"/>
      <c r="H224" s="65"/>
      <c r="I224" s="65"/>
      <c r="J224" s="65">
        <f t="shared" si="36"/>
        <v>0</v>
      </c>
      <c r="K224" s="64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5.75" customHeight="1" x14ac:dyDescent="0.25">
      <c r="A225" s="60"/>
      <c r="B225" s="95"/>
      <c r="C225" s="625"/>
      <c r="D225" s="572"/>
      <c r="E225" s="417">
        <v>1</v>
      </c>
      <c r="F225" s="65"/>
      <c r="G225" s="65"/>
      <c r="H225" s="65"/>
      <c r="I225" s="65"/>
      <c r="J225" s="65">
        <f t="shared" si="36"/>
        <v>1</v>
      </c>
      <c r="K225" s="65">
        <f>SUM(J223:J225)</f>
        <v>1</v>
      </c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5.75" customHeight="1" x14ac:dyDescent="0.2">
      <c r="A226" s="60"/>
      <c r="B226" s="91"/>
      <c r="C226" s="624"/>
      <c r="D226" s="572"/>
      <c r="E226" s="416"/>
      <c r="F226" s="93"/>
      <c r="G226" s="65"/>
      <c r="H226" s="65"/>
      <c r="I226" s="94"/>
      <c r="J226" s="65"/>
      <c r="K226" s="64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5.75" customHeight="1" x14ac:dyDescent="0.25">
      <c r="A227" s="60"/>
      <c r="B227" s="129">
        <f>+Presupuesto!A70</f>
        <v>13</v>
      </c>
      <c r="C227" s="639" t="str">
        <f>+Presupuesto!B70</f>
        <v>INSTALACION SANITARIA Y PLUVIALES</v>
      </c>
      <c r="D227" s="572"/>
      <c r="E227" s="391"/>
      <c r="F227" s="130"/>
      <c r="G227" s="130"/>
      <c r="H227" s="130"/>
      <c r="I227" s="130"/>
      <c r="J227" s="130"/>
      <c r="K227" s="131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5.75" customHeight="1" x14ac:dyDescent="0.2">
      <c r="A228" s="60"/>
      <c r="B228" s="91" t="str">
        <f>+Presupuesto!A71</f>
        <v>13.1</v>
      </c>
      <c r="C228" s="624" t="str">
        <f>+Presupuesto!B71</f>
        <v>Base Sanitaria</v>
      </c>
      <c r="D228" s="572"/>
      <c r="E228" s="416"/>
      <c r="F228" s="93"/>
      <c r="G228" s="65"/>
      <c r="H228" s="65"/>
      <c r="I228" s="94" t="str">
        <f>+Presupuesto!C71</f>
        <v>gl</v>
      </c>
      <c r="J228" s="65"/>
      <c r="K228" s="64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5.75" customHeight="1" x14ac:dyDescent="0.2">
      <c r="A229" s="60"/>
      <c r="B229" s="91"/>
      <c r="C229" s="624"/>
      <c r="D229" s="572"/>
      <c r="E229" s="416"/>
      <c r="F229" s="93"/>
      <c r="G229" s="65"/>
      <c r="H229" s="65"/>
      <c r="I229" s="94"/>
      <c r="J229" s="65">
        <f t="shared" ref="J229:J231" si="37">PRODUCT(E229:H229)</f>
        <v>0</v>
      </c>
      <c r="K229" s="64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5.75" customHeight="1" x14ac:dyDescent="0.2">
      <c r="A230" s="60"/>
      <c r="B230" s="91"/>
      <c r="C230" s="624"/>
      <c r="D230" s="572"/>
      <c r="E230" s="416"/>
      <c r="F230" s="93"/>
      <c r="G230" s="65"/>
      <c r="H230" s="65"/>
      <c r="I230" s="94"/>
      <c r="J230" s="65">
        <f t="shared" si="37"/>
        <v>0</v>
      </c>
      <c r="K230" s="64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5.75" customHeight="1" x14ac:dyDescent="0.2">
      <c r="A231" s="60"/>
      <c r="B231" s="91"/>
      <c r="C231" s="624"/>
      <c r="D231" s="572"/>
      <c r="E231" s="415">
        <v>1</v>
      </c>
      <c r="F231" s="93"/>
      <c r="G231" s="65"/>
      <c r="H231" s="65"/>
      <c r="I231" s="94"/>
      <c r="J231" s="65">
        <f t="shared" si="37"/>
        <v>1</v>
      </c>
      <c r="K231" s="65">
        <f>SUM(J229:J231)</f>
        <v>1</v>
      </c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2.25" customHeight="1" x14ac:dyDescent="0.2">
      <c r="A232" s="60"/>
      <c r="B232" s="91"/>
      <c r="C232" s="624"/>
      <c r="D232" s="572"/>
      <c r="E232" s="416"/>
      <c r="F232" s="93"/>
      <c r="G232" s="65"/>
      <c r="H232" s="65"/>
      <c r="I232" s="94"/>
      <c r="J232" s="65"/>
      <c r="K232" s="64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5.75" customHeight="1" x14ac:dyDescent="0.2">
      <c r="A233" s="60"/>
      <c r="B233" s="100" t="str">
        <f>+Presupuesto!A72</f>
        <v>13.2</v>
      </c>
      <c r="C233" s="624" t="str">
        <f>+Presupuesto!B72</f>
        <v>Desagües pluviales</v>
      </c>
      <c r="D233" s="572"/>
      <c r="E233" s="272"/>
      <c r="F233" s="65"/>
      <c r="G233" s="65"/>
      <c r="H233" s="65"/>
      <c r="I233" s="94" t="str">
        <f>+Presupuesto!C72</f>
        <v>gl</v>
      </c>
      <c r="J233" s="65"/>
      <c r="K233" s="64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5.75" customHeight="1" x14ac:dyDescent="0.2">
      <c r="A234" s="60"/>
      <c r="B234" s="94"/>
      <c r="C234" s="625"/>
      <c r="D234" s="572"/>
      <c r="E234" s="272"/>
      <c r="F234" s="65"/>
      <c r="G234" s="65"/>
      <c r="H234" s="65"/>
      <c r="I234" s="94"/>
      <c r="J234" s="65">
        <f t="shared" ref="J234:J236" si="38">PRODUCT(E234:H234)</f>
        <v>0</v>
      </c>
      <c r="K234" s="101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5.75" customHeight="1" x14ac:dyDescent="0.25">
      <c r="A235" s="60"/>
      <c r="B235" s="95"/>
      <c r="C235" s="625"/>
      <c r="D235" s="572"/>
      <c r="E235" s="272"/>
      <c r="F235" s="65"/>
      <c r="G235" s="65"/>
      <c r="H235" s="65"/>
      <c r="I235" s="65"/>
      <c r="J235" s="65">
        <f t="shared" si="38"/>
        <v>0</v>
      </c>
      <c r="K235" s="64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5.75" customHeight="1" x14ac:dyDescent="0.25">
      <c r="A236" s="60"/>
      <c r="B236" s="95"/>
      <c r="C236" s="625"/>
      <c r="D236" s="572"/>
      <c r="E236" s="417">
        <v>1</v>
      </c>
      <c r="F236" s="65"/>
      <c r="G236" s="65"/>
      <c r="H236" s="65"/>
      <c r="I236" s="65"/>
      <c r="J236" s="65">
        <f t="shared" si="38"/>
        <v>1</v>
      </c>
      <c r="K236" s="65">
        <f>SUM(J234:J236)</f>
        <v>1</v>
      </c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2.25" customHeight="1" x14ac:dyDescent="0.2">
      <c r="A237" s="60"/>
      <c r="B237" s="91"/>
      <c r="C237" s="624"/>
      <c r="D237" s="572"/>
      <c r="E237" s="416"/>
      <c r="F237" s="93"/>
      <c r="G237" s="65"/>
      <c r="H237" s="65"/>
      <c r="I237" s="94"/>
      <c r="J237" s="65"/>
      <c r="K237" s="64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5.75" customHeight="1" x14ac:dyDescent="0.2">
      <c r="A238" s="60"/>
      <c r="B238" s="91" t="str">
        <f>+Presupuesto!A73</f>
        <v>13.3</v>
      </c>
      <c r="C238" s="624" t="str">
        <f>+Presupuesto!B73</f>
        <v>Distribución de agua caliente y fria</v>
      </c>
      <c r="D238" s="572"/>
      <c r="E238" s="416"/>
      <c r="F238" s="93"/>
      <c r="G238" s="65"/>
      <c r="H238" s="65"/>
      <c r="I238" s="94" t="str">
        <f>+Presupuesto!C73</f>
        <v>gl</v>
      </c>
      <c r="J238" s="65"/>
      <c r="K238" s="64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5.75" customHeight="1" x14ac:dyDescent="0.2">
      <c r="A239" s="60"/>
      <c r="B239" s="91"/>
      <c r="C239" s="624"/>
      <c r="D239" s="572"/>
      <c r="E239" s="416"/>
      <c r="F239" s="93"/>
      <c r="G239" s="65"/>
      <c r="H239" s="65"/>
      <c r="I239" s="94"/>
      <c r="J239" s="65">
        <f t="shared" ref="J239:J241" si="39">PRODUCT(E239:H239)</f>
        <v>0</v>
      </c>
      <c r="K239" s="64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5.75" customHeight="1" x14ac:dyDescent="0.2">
      <c r="A240" s="60"/>
      <c r="B240" s="91"/>
      <c r="C240" s="624"/>
      <c r="D240" s="572"/>
      <c r="E240" s="416"/>
      <c r="F240" s="93"/>
      <c r="G240" s="65"/>
      <c r="H240" s="65"/>
      <c r="I240" s="94"/>
      <c r="J240" s="65">
        <f t="shared" si="39"/>
        <v>0</v>
      </c>
      <c r="K240" s="64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5.75" customHeight="1" x14ac:dyDescent="0.2">
      <c r="A241" s="60"/>
      <c r="B241" s="91"/>
      <c r="C241" s="624"/>
      <c r="D241" s="572"/>
      <c r="E241" s="415">
        <v>1</v>
      </c>
      <c r="F241" s="93"/>
      <c r="G241" s="65"/>
      <c r="H241" s="65"/>
      <c r="I241" s="94"/>
      <c r="J241" s="65">
        <f t="shared" si="39"/>
        <v>1</v>
      </c>
      <c r="K241" s="65">
        <f>SUM(J239:J241)</f>
        <v>1</v>
      </c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3" customHeight="1" x14ac:dyDescent="0.2">
      <c r="A242" s="60"/>
      <c r="B242" s="91"/>
      <c r="C242" s="624"/>
      <c r="D242" s="572"/>
      <c r="E242" s="416"/>
      <c r="F242" s="93"/>
      <c r="G242" s="65"/>
      <c r="H242" s="65"/>
      <c r="I242" s="94"/>
      <c r="J242" s="65"/>
      <c r="K242" s="64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5.75" customHeight="1" x14ac:dyDescent="0.2">
      <c r="A243" s="60"/>
      <c r="B243" s="100" t="str">
        <f>+Presupuesto!A74</f>
        <v>13.4</v>
      </c>
      <c r="C243" s="624" t="str">
        <f>+Presupuesto!B74</f>
        <v>Grifería</v>
      </c>
      <c r="D243" s="572"/>
      <c r="E243" s="272"/>
      <c r="F243" s="65"/>
      <c r="G243" s="65"/>
      <c r="H243" s="65"/>
      <c r="I243" s="94" t="str">
        <f>+Presupuesto!C74</f>
        <v>gl</v>
      </c>
      <c r="J243" s="65"/>
      <c r="K243" s="64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5.75" customHeight="1" x14ac:dyDescent="0.2">
      <c r="A244" s="60"/>
      <c r="B244" s="94"/>
      <c r="C244" s="625"/>
      <c r="D244" s="572"/>
      <c r="E244" s="272"/>
      <c r="F244" s="65"/>
      <c r="G244" s="65"/>
      <c r="H244" s="65"/>
      <c r="I244" s="94"/>
      <c r="J244" s="65">
        <f t="shared" ref="J244:J246" si="40">PRODUCT(E244:H244)</f>
        <v>0</v>
      </c>
      <c r="K244" s="101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5.75" customHeight="1" x14ac:dyDescent="0.25">
      <c r="A245" s="60"/>
      <c r="B245" s="95"/>
      <c r="C245" s="625"/>
      <c r="D245" s="572"/>
      <c r="E245" s="272"/>
      <c r="F245" s="65"/>
      <c r="G245" s="65"/>
      <c r="H245" s="65"/>
      <c r="I245" s="65"/>
      <c r="J245" s="65">
        <f t="shared" si="40"/>
        <v>0</v>
      </c>
      <c r="K245" s="64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5.75" customHeight="1" x14ac:dyDescent="0.25">
      <c r="A246" s="60"/>
      <c r="B246" s="95"/>
      <c r="C246" s="625"/>
      <c r="D246" s="572"/>
      <c r="E246" s="417">
        <v>1</v>
      </c>
      <c r="F246" s="65"/>
      <c r="G246" s="65"/>
      <c r="H246" s="65"/>
      <c r="I246" s="65"/>
      <c r="J246" s="65">
        <f t="shared" si="40"/>
        <v>1</v>
      </c>
      <c r="K246" s="65">
        <f>SUM(J244:J246)</f>
        <v>1</v>
      </c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3" customHeight="1" x14ac:dyDescent="0.2">
      <c r="A247" s="60"/>
      <c r="B247" s="91"/>
      <c r="C247" s="624"/>
      <c r="D247" s="572"/>
      <c r="E247" s="416"/>
      <c r="F247" s="93"/>
      <c r="G247" s="65"/>
      <c r="H247" s="65"/>
      <c r="I247" s="94"/>
      <c r="J247" s="65"/>
      <c r="K247" s="64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5.75" customHeight="1" x14ac:dyDescent="0.2">
      <c r="A248" s="60"/>
      <c r="B248" s="100" t="str">
        <f>+Presupuesto!A75</f>
        <v>13.5</v>
      </c>
      <c r="C248" s="624" t="str">
        <f>+Presupuesto!B75</f>
        <v>Artefactos sanitarios y accesorios</v>
      </c>
      <c r="D248" s="572"/>
      <c r="E248" s="272"/>
      <c r="F248" s="65"/>
      <c r="G248" s="65"/>
      <c r="H248" s="65"/>
      <c r="I248" s="94" t="str">
        <f>+Presupuesto!C75</f>
        <v>gl</v>
      </c>
      <c r="J248" s="65"/>
      <c r="K248" s="64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5.75" customHeight="1" x14ac:dyDescent="0.2">
      <c r="A249" s="60"/>
      <c r="B249" s="94"/>
      <c r="C249" s="625"/>
      <c r="D249" s="572"/>
      <c r="E249" s="272"/>
      <c r="F249" s="65"/>
      <c r="G249" s="65"/>
      <c r="H249" s="65"/>
      <c r="I249" s="94"/>
      <c r="J249" s="65">
        <f t="shared" ref="J249:J251" si="41">PRODUCT(E249:H249)</f>
        <v>0</v>
      </c>
      <c r="K249" s="101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5.75" customHeight="1" x14ac:dyDescent="0.25">
      <c r="A250" s="60"/>
      <c r="B250" s="95"/>
      <c r="C250" s="625"/>
      <c r="D250" s="572"/>
      <c r="E250" s="272"/>
      <c r="F250" s="65"/>
      <c r="G250" s="65"/>
      <c r="H250" s="65"/>
      <c r="I250" s="65"/>
      <c r="J250" s="65">
        <f t="shared" si="41"/>
        <v>0</v>
      </c>
      <c r="K250" s="64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5.75" customHeight="1" x14ac:dyDescent="0.25">
      <c r="A251" s="60"/>
      <c r="B251" s="95"/>
      <c r="C251" s="625"/>
      <c r="D251" s="572"/>
      <c r="E251" s="417">
        <v>1</v>
      </c>
      <c r="F251" s="65"/>
      <c r="G251" s="65"/>
      <c r="H251" s="65"/>
      <c r="I251" s="65"/>
      <c r="J251" s="65">
        <f t="shared" si="41"/>
        <v>1</v>
      </c>
      <c r="K251" s="65">
        <f>SUM(J249:J251)</f>
        <v>1</v>
      </c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3" customHeight="1" x14ac:dyDescent="0.2">
      <c r="A252" s="60"/>
      <c r="B252" s="91"/>
      <c r="C252" s="624"/>
      <c r="D252" s="572"/>
      <c r="E252" s="390"/>
      <c r="F252" s="93"/>
      <c r="G252" s="65"/>
      <c r="H252" s="65"/>
      <c r="I252" s="94"/>
      <c r="J252" s="65"/>
      <c r="K252" s="64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5.75" customHeight="1" x14ac:dyDescent="0.25">
      <c r="A253" s="60"/>
      <c r="B253" s="132">
        <f>+Presupuesto!A77</f>
        <v>14</v>
      </c>
      <c r="C253" s="627" t="str">
        <f>+Presupuesto!B77</f>
        <v>INSTALACION DE GAS</v>
      </c>
      <c r="D253" s="572"/>
      <c r="E253" s="392"/>
      <c r="F253" s="133"/>
      <c r="G253" s="133"/>
      <c r="H253" s="133"/>
      <c r="I253" s="133"/>
      <c r="J253" s="133"/>
      <c r="K253" s="134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5.75" customHeight="1" x14ac:dyDescent="0.2">
      <c r="A254" s="60"/>
      <c r="B254" s="91" t="str">
        <f>+Presupuesto!A78</f>
        <v>14.1</v>
      </c>
      <c r="C254" s="624" t="str">
        <f>+Presupuesto!B78</f>
        <v>Cañerías de distribucion, llaves y accesorios</v>
      </c>
      <c r="D254" s="572"/>
      <c r="E254" s="416"/>
      <c r="F254" s="93"/>
      <c r="G254" s="65"/>
      <c r="H254" s="65"/>
      <c r="I254" s="94" t="str">
        <f>+Presupuesto!C78</f>
        <v>gl</v>
      </c>
      <c r="J254" s="65"/>
      <c r="K254" s="64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5.75" customHeight="1" x14ac:dyDescent="0.2">
      <c r="A255" s="60"/>
      <c r="B255" s="91"/>
      <c r="C255" s="624"/>
      <c r="D255" s="572"/>
      <c r="E255" s="416"/>
      <c r="F255" s="93"/>
      <c r="G255" s="65"/>
      <c r="H255" s="65"/>
      <c r="I255" s="94"/>
      <c r="J255" s="65">
        <f t="shared" ref="J255:J257" si="42">PRODUCT(E255:H255)</f>
        <v>0</v>
      </c>
      <c r="K255" s="64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5.75" customHeight="1" x14ac:dyDescent="0.2">
      <c r="A256" s="60"/>
      <c r="B256" s="91"/>
      <c r="C256" s="624"/>
      <c r="D256" s="572"/>
      <c r="E256" s="416"/>
      <c r="F256" s="93"/>
      <c r="G256" s="65"/>
      <c r="H256" s="65"/>
      <c r="I256" s="94"/>
      <c r="J256" s="65">
        <f t="shared" si="42"/>
        <v>0</v>
      </c>
      <c r="K256" s="64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5.75" customHeight="1" x14ac:dyDescent="0.2">
      <c r="A257" s="60"/>
      <c r="B257" s="91"/>
      <c r="C257" s="624"/>
      <c r="D257" s="572"/>
      <c r="E257" s="415">
        <v>1</v>
      </c>
      <c r="F257" s="93"/>
      <c r="G257" s="65"/>
      <c r="H257" s="65"/>
      <c r="I257" s="94"/>
      <c r="J257" s="65">
        <f t="shared" si="42"/>
        <v>1</v>
      </c>
      <c r="K257" s="65">
        <f>SUM(J255:J257)</f>
        <v>1</v>
      </c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2.25" customHeight="1" x14ac:dyDescent="0.2">
      <c r="A258" s="60"/>
      <c r="B258" s="91"/>
      <c r="C258" s="624"/>
      <c r="D258" s="572"/>
      <c r="E258" s="416"/>
      <c r="F258" s="93"/>
      <c r="G258" s="65"/>
      <c r="H258" s="65"/>
      <c r="I258" s="94"/>
      <c r="J258" s="65"/>
      <c r="K258" s="64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5.75" customHeight="1" x14ac:dyDescent="0.2">
      <c r="A259" s="60"/>
      <c r="B259" s="100" t="str">
        <f>+Presupuesto!A79</f>
        <v>14.2</v>
      </c>
      <c r="C259" s="624" t="str">
        <f>+Presupuesto!B79</f>
        <v>Gabinete regulador, ventilacion y accesorios</v>
      </c>
      <c r="D259" s="572"/>
      <c r="E259" s="272"/>
      <c r="F259" s="65"/>
      <c r="G259" s="65"/>
      <c r="H259" s="65"/>
      <c r="I259" s="94" t="str">
        <f>+Presupuesto!C79</f>
        <v>gl</v>
      </c>
      <c r="J259" s="65"/>
      <c r="K259" s="64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5.75" customHeight="1" x14ac:dyDescent="0.2">
      <c r="A260" s="60"/>
      <c r="B260" s="94"/>
      <c r="C260" s="625"/>
      <c r="D260" s="572"/>
      <c r="E260" s="272"/>
      <c r="F260" s="65"/>
      <c r="G260" s="65"/>
      <c r="H260" s="65"/>
      <c r="I260" s="94"/>
      <c r="J260" s="65">
        <f t="shared" ref="J260:J262" si="43">PRODUCT(E260:H260)</f>
        <v>0</v>
      </c>
      <c r="K260" s="101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5.75" customHeight="1" x14ac:dyDescent="0.25">
      <c r="A261" s="60"/>
      <c r="B261" s="95"/>
      <c r="C261" s="625"/>
      <c r="D261" s="572"/>
      <c r="E261" s="272"/>
      <c r="F261" s="65"/>
      <c r="G261" s="65"/>
      <c r="H261" s="65"/>
      <c r="I261" s="65"/>
      <c r="J261" s="65">
        <f t="shared" si="43"/>
        <v>0</v>
      </c>
      <c r="K261" s="64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5.75" customHeight="1" x14ac:dyDescent="0.25">
      <c r="A262" s="60"/>
      <c r="B262" s="95"/>
      <c r="C262" s="625"/>
      <c r="D262" s="572"/>
      <c r="E262" s="417">
        <v>1</v>
      </c>
      <c r="F262" s="65"/>
      <c r="G262" s="65"/>
      <c r="H262" s="65"/>
      <c r="I262" s="65"/>
      <c r="J262" s="65">
        <f t="shared" si="43"/>
        <v>1</v>
      </c>
      <c r="K262" s="65">
        <f>SUM(J260:J262)</f>
        <v>1</v>
      </c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2.25" customHeight="1" x14ac:dyDescent="0.2">
      <c r="A263" s="60"/>
      <c r="B263" s="91"/>
      <c r="C263" s="624"/>
      <c r="D263" s="572"/>
      <c r="E263" s="390"/>
      <c r="F263" s="93"/>
      <c r="G263" s="65"/>
      <c r="H263" s="65"/>
      <c r="I263" s="94"/>
      <c r="J263" s="65"/>
      <c r="K263" s="64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5.75" customHeight="1" x14ac:dyDescent="0.25">
      <c r="A264" s="60"/>
      <c r="B264" s="135">
        <f>+Presupuesto!A81</f>
        <v>15</v>
      </c>
      <c r="C264" s="626" t="str">
        <f>+Presupuesto!B81</f>
        <v>CALEFACCION</v>
      </c>
      <c r="D264" s="572"/>
      <c r="E264" s="393"/>
      <c r="F264" s="136"/>
      <c r="G264" s="136"/>
      <c r="H264" s="136"/>
      <c r="I264" s="136"/>
      <c r="J264" s="136"/>
      <c r="K264" s="137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5.75" customHeight="1" x14ac:dyDescent="0.2">
      <c r="A265" s="60"/>
      <c r="B265" s="91" t="str">
        <f>+Presupuesto!A82</f>
        <v>15.1</v>
      </c>
      <c r="C265" s="624" t="str">
        <f>+Presupuesto!B82</f>
        <v>Instalación de caños de calefaccion</v>
      </c>
      <c r="D265" s="572"/>
      <c r="E265" s="415"/>
      <c r="F265" s="93"/>
      <c r="G265" s="65"/>
      <c r="H265" s="65"/>
      <c r="I265" s="94" t="str">
        <f>+Presupuesto!C82</f>
        <v>gl</v>
      </c>
      <c r="J265" s="65"/>
      <c r="K265" s="64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5.75" customHeight="1" x14ac:dyDescent="0.2">
      <c r="A266" s="60"/>
      <c r="B266" s="91"/>
      <c r="C266" s="624"/>
      <c r="D266" s="572"/>
      <c r="E266" s="415"/>
      <c r="F266" s="93"/>
      <c r="G266" s="65"/>
      <c r="H266" s="65"/>
      <c r="I266" s="94"/>
      <c r="J266" s="65">
        <f t="shared" ref="J266:J268" si="44">PRODUCT(E266:H266)</f>
        <v>0</v>
      </c>
      <c r="K266" s="64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5.75" customHeight="1" x14ac:dyDescent="0.2">
      <c r="A267" s="60"/>
      <c r="B267" s="91"/>
      <c r="C267" s="624"/>
      <c r="D267" s="572"/>
      <c r="E267" s="415"/>
      <c r="F267" s="93"/>
      <c r="G267" s="65"/>
      <c r="H267" s="65"/>
      <c r="I267" s="94"/>
      <c r="J267" s="65">
        <f t="shared" si="44"/>
        <v>0</v>
      </c>
      <c r="K267" s="64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5.75" customHeight="1" x14ac:dyDescent="0.2">
      <c r="A268" s="60"/>
      <c r="B268" s="91"/>
      <c r="C268" s="624"/>
      <c r="D268" s="572"/>
      <c r="E268" s="415">
        <v>1</v>
      </c>
      <c r="F268" s="93"/>
      <c r="G268" s="65"/>
      <c r="H268" s="65"/>
      <c r="I268" s="94"/>
      <c r="J268" s="65">
        <f t="shared" si="44"/>
        <v>1</v>
      </c>
      <c r="K268" s="65">
        <f>SUM(J266:J268)</f>
        <v>1</v>
      </c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2.25" customHeight="1" x14ac:dyDescent="0.2">
      <c r="A269" s="60"/>
      <c r="B269" s="91"/>
      <c r="C269" s="624"/>
      <c r="D269" s="572"/>
      <c r="E269" s="415"/>
      <c r="F269" s="93"/>
      <c r="G269" s="65"/>
      <c r="H269" s="65"/>
      <c r="I269" s="94"/>
      <c r="J269" s="65"/>
      <c r="K269" s="64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5.75" customHeight="1" x14ac:dyDescent="0.2">
      <c r="A270" s="60"/>
      <c r="B270" s="100" t="str">
        <f>+Presupuesto!A83</f>
        <v>15.2</v>
      </c>
      <c r="C270" s="624" t="str">
        <f>+Presupuesto!B83</f>
        <v>Caldera</v>
      </c>
      <c r="D270" s="572"/>
      <c r="E270" s="415"/>
      <c r="F270" s="65"/>
      <c r="G270" s="65"/>
      <c r="H270" s="65"/>
      <c r="I270" s="94" t="str">
        <f>+Presupuesto!C83</f>
        <v>gl</v>
      </c>
      <c r="J270" s="65"/>
      <c r="K270" s="64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5.75" customHeight="1" x14ac:dyDescent="0.2">
      <c r="A271" s="60"/>
      <c r="B271" s="94"/>
      <c r="C271" s="625"/>
      <c r="D271" s="572"/>
      <c r="E271" s="415"/>
      <c r="F271" s="65"/>
      <c r="G271" s="65"/>
      <c r="H271" s="65"/>
      <c r="I271" s="94"/>
      <c r="J271" s="65">
        <f t="shared" ref="J271:J273" si="45">PRODUCT(E271:H271)</f>
        <v>0</v>
      </c>
      <c r="K271" s="101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5.75" customHeight="1" x14ac:dyDescent="0.25">
      <c r="A272" s="60"/>
      <c r="B272" s="95"/>
      <c r="C272" s="625"/>
      <c r="D272" s="572"/>
      <c r="E272" s="415"/>
      <c r="F272" s="65"/>
      <c r="G272" s="65"/>
      <c r="H272" s="65"/>
      <c r="I272" s="65"/>
      <c r="J272" s="65">
        <f t="shared" si="45"/>
        <v>0</v>
      </c>
      <c r="K272" s="64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5.75" customHeight="1" x14ac:dyDescent="0.25">
      <c r="A273" s="60"/>
      <c r="B273" s="95"/>
      <c r="C273" s="625"/>
      <c r="D273" s="572"/>
      <c r="E273" s="415">
        <v>1</v>
      </c>
      <c r="F273" s="65"/>
      <c r="G273" s="65"/>
      <c r="H273" s="65"/>
      <c r="I273" s="65"/>
      <c r="J273" s="65">
        <f t="shared" si="45"/>
        <v>1</v>
      </c>
      <c r="K273" s="65">
        <f>SUM(J271:J273)</f>
        <v>1</v>
      </c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2.25" customHeight="1" x14ac:dyDescent="0.2">
      <c r="A274" s="60"/>
      <c r="B274" s="91"/>
      <c r="C274" s="624"/>
      <c r="D274" s="572"/>
      <c r="E274" s="415"/>
      <c r="F274" s="93"/>
      <c r="G274" s="65"/>
      <c r="H274" s="65"/>
      <c r="I274" s="94"/>
      <c r="J274" s="65"/>
      <c r="K274" s="64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5.75" customHeight="1" x14ac:dyDescent="0.2">
      <c r="A275" s="60"/>
      <c r="B275" s="91" t="str">
        <f>+Presupuesto!A84</f>
        <v>15.3</v>
      </c>
      <c r="C275" s="624" t="str">
        <f>+Presupuesto!B84</f>
        <v>Radiadores</v>
      </c>
      <c r="D275" s="572"/>
      <c r="E275" s="415"/>
      <c r="F275" s="93"/>
      <c r="G275" s="65"/>
      <c r="H275" s="65"/>
      <c r="I275" s="94" t="str">
        <f>+Presupuesto!C84</f>
        <v>gl</v>
      </c>
      <c r="J275" s="65"/>
      <c r="K275" s="64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5.75" customHeight="1" x14ac:dyDescent="0.2">
      <c r="A276" s="60"/>
      <c r="B276" s="91"/>
      <c r="C276" s="624"/>
      <c r="D276" s="572"/>
      <c r="E276" s="415"/>
      <c r="F276" s="93"/>
      <c r="G276" s="65"/>
      <c r="H276" s="65"/>
      <c r="I276" s="94"/>
      <c r="J276" s="65">
        <f t="shared" ref="J276:J278" si="46">PRODUCT(E276:H276)</f>
        <v>0</v>
      </c>
      <c r="K276" s="64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5.75" customHeight="1" x14ac:dyDescent="0.2">
      <c r="A277" s="60"/>
      <c r="B277" s="91"/>
      <c r="C277" s="624"/>
      <c r="D277" s="572"/>
      <c r="E277" s="415"/>
      <c r="F277" s="93"/>
      <c r="G277" s="65"/>
      <c r="H277" s="65"/>
      <c r="I277" s="94"/>
      <c r="J277" s="65">
        <f t="shared" si="46"/>
        <v>0</v>
      </c>
      <c r="K277" s="64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5.75" customHeight="1" x14ac:dyDescent="0.2">
      <c r="A278" s="60"/>
      <c r="B278" s="91"/>
      <c r="C278" s="624"/>
      <c r="D278" s="572"/>
      <c r="E278" s="415">
        <v>1</v>
      </c>
      <c r="F278" s="93"/>
      <c r="G278" s="65"/>
      <c r="H278" s="65"/>
      <c r="I278" s="94"/>
      <c r="J278" s="65">
        <f t="shared" si="46"/>
        <v>1</v>
      </c>
      <c r="K278" s="65">
        <f>SUM(J276:J278)</f>
        <v>1</v>
      </c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2.25" customHeight="1" x14ac:dyDescent="0.2">
      <c r="A279" s="60"/>
      <c r="B279" s="91"/>
      <c r="C279" s="624"/>
      <c r="D279" s="572"/>
      <c r="E279" s="415"/>
      <c r="F279" s="93"/>
      <c r="G279" s="65"/>
      <c r="H279" s="65"/>
      <c r="I279" s="94"/>
      <c r="J279" s="65"/>
      <c r="K279" s="64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5.75" customHeight="1" x14ac:dyDescent="0.2">
      <c r="A280" s="60"/>
      <c r="B280" s="100" t="str">
        <f>+Presupuesto!A85</f>
        <v>15.4</v>
      </c>
      <c r="C280" s="624" t="str">
        <f>+Presupuesto!B85</f>
        <v>Accesorios varios</v>
      </c>
      <c r="D280" s="572"/>
      <c r="E280" s="415"/>
      <c r="F280" s="65"/>
      <c r="G280" s="65"/>
      <c r="H280" s="65"/>
      <c r="I280" s="94" t="str">
        <f>+Presupuesto!C85</f>
        <v>gl</v>
      </c>
      <c r="J280" s="65"/>
      <c r="K280" s="64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5.75" customHeight="1" x14ac:dyDescent="0.2">
      <c r="A281" s="60"/>
      <c r="B281" s="94"/>
      <c r="C281" s="625"/>
      <c r="D281" s="572"/>
      <c r="E281" s="415"/>
      <c r="F281" s="65"/>
      <c r="G281" s="65"/>
      <c r="H281" s="65"/>
      <c r="I281" s="94"/>
      <c r="J281" s="65">
        <f t="shared" ref="J281:J283" si="47">PRODUCT(E281:H281)</f>
        <v>0</v>
      </c>
      <c r="K281" s="101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5.75" customHeight="1" x14ac:dyDescent="0.25">
      <c r="A282" s="60"/>
      <c r="B282" s="95"/>
      <c r="C282" s="625"/>
      <c r="D282" s="572"/>
      <c r="E282" s="415"/>
      <c r="F282" s="65"/>
      <c r="G282" s="65"/>
      <c r="H282" s="65"/>
      <c r="I282" s="65"/>
      <c r="J282" s="65">
        <f t="shared" si="47"/>
        <v>0</v>
      </c>
      <c r="K282" s="64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5.75" customHeight="1" x14ac:dyDescent="0.25">
      <c r="A283" s="60"/>
      <c r="B283" s="95"/>
      <c r="C283" s="625"/>
      <c r="D283" s="572"/>
      <c r="E283" s="415">
        <v>1</v>
      </c>
      <c r="F283" s="65"/>
      <c r="G283" s="65"/>
      <c r="H283" s="65"/>
      <c r="I283" s="65"/>
      <c r="J283" s="65">
        <f t="shared" si="47"/>
        <v>1</v>
      </c>
      <c r="K283" s="65">
        <f>SUM(J281:J283)</f>
        <v>1</v>
      </c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2.25" customHeight="1" x14ac:dyDescent="0.2">
      <c r="A284" s="60"/>
      <c r="B284" s="91"/>
      <c r="C284" s="624"/>
      <c r="D284" s="572"/>
      <c r="E284" s="415"/>
      <c r="F284" s="93"/>
      <c r="G284" s="65"/>
      <c r="H284" s="65"/>
      <c r="I284" s="94"/>
      <c r="J284" s="65"/>
      <c r="K284" s="64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5.75" customHeight="1" x14ac:dyDescent="0.2">
      <c r="A285" s="60"/>
      <c r="B285" s="100" t="str">
        <f>+Presupuesto!A86</f>
        <v>15.5</v>
      </c>
      <c r="C285" s="624" t="str">
        <f>+Presupuesto!B86</f>
        <v>Prueba y ajuste de instalacion y puesta a punto</v>
      </c>
      <c r="D285" s="572"/>
      <c r="E285" s="415"/>
      <c r="F285" s="65"/>
      <c r="G285" s="65"/>
      <c r="H285" s="65"/>
      <c r="I285" s="94" t="str">
        <f>+Presupuesto!C86</f>
        <v>gl</v>
      </c>
      <c r="J285" s="65"/>
      <c r="K285" s="64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5.75" customHeight="1" x14ac:dyDescent="0.2">
      <c r="A286" s="60"/>
      <c r="B286" s="94"/>
      <c r="C286" s="625"/>
      <c r="D286" s="572"/>
      <c r="E286" s="415"/>
      <c r="F286" s="65"/>
      <c r="G286" s="65"/>
      <c r="H286" s="65"/>
      <c r="I286" s="94"/>
      <c r="J286" s="65">
        <f t="shared" ref="J286:J288" si="48">PRODUCT(E286:H286)</f>
        <v>0</v>
      </c>
      <c r="K286" s="101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5.75" customHeight="1" x14ac:dyDescent="0.25">
      <c r="A287" s="60"/>
      <c r="B287" s="95"/>
      <c r="C287" s="625"/>
      <c r="D287" s="572"/>
      <c r="E287" s="415"/>
      <c r="F287" s="65"/>
      <c r="G287" s="65"/>
      <c r="H287" s="65"/>
      <c r="I287" s="65"/>
      <c r="J287" s="65">
        <f t="shared" si="48"/>
        <v>0</v>
      </c>
      <c r="K287" s="64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5.75" customHeight="1" x14ac:dyDescent="0.25">
      <c r="A288" s="60"/>
      <c r="B288" s="95"/>
      <c r="C288" s="625"/>
      <c r="D288" s="572"/>
      <c r="E288" s="415">
        <v>1</v>
      </c>
      <c r="F288" s="65"/>
      <c r="G288" s="65"/>
      <c r="H288" s="65"/>
      <c r="I288" s="65"/>
      <c r="J288" s="65">
        <f t="shared" si="48"/>
        <v>1</v>
      </c>
      <c r="K288" s="65">
        <f>SUM(J286:J288)</f>
        <v>1</v>
      </c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2.25" customHeight="1" x14ac:dyDescent="0.2">
      <c r="A289" s="60"/>
      <c r="B289" s="91"/>
      <c r="C289" s="624"/>
      <c r="D289" s="572"/>
      <c r="E289" s="358"/>
      <c r="F289" s="93"/>
      <c r="G289" s="65"/>
      <c r="H289" s="65"/>
      <c r="I289" s="94"/>
      <c r="J289" s="65"/>
      <c r="K289" s="64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5.75" customHeight="1" x14ac:dyDescent="0.25">
      <c r="A290" s="60"/>
      <c r="B290" s="138">
        <f>+Presupuesto!A88</f>
        <v>16</v>
      </c>
      <c r="C290" s="634" t="str">
        <f>+Presupuesto!B88</f>
        <v>CUBIERTA DE TECHOS</v>
      </c>
      <c r="D290" s="572"/>
      <c r="E290" s="394"/>
      <c r="F290" s="140"/>
      <c r="G290" s="140"/>
      <c r="H290" s="140"/>
      <c r="I290" s="140"/>
      <c r="J290" s="140"/>
      <c r="K290" s="139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5.75" customHeight="1" x14ac:dyDescent="0.2">
      <c r="A291" s="60"/>
      <c r="B291" s="91" t="str">
        <f>+Presupuesto!A89</f>
        <v>16.1</v>
      </c>
      <c r="C291" s="624" t="str">
        <f>+Presupuesto!B89</f>
        <v>Cubierta de chapa acanalada sobre estructura metálica Steel Frame c/aislación de lana de vidrio</v>
      </c>
      <c r="D291" s="572"/>
      <c r="E291" s="358"/>
      <c r="F291" s="93"/>
      <c r="G291" s="65"/>
      <c r="H291" s="65"/>
      <c r="I291" s="94" t="str">
        <f>+Presupuesto!C89</f>
        <v>m2</v>
      </c>
      <c r="J291" s="65"/>
      <c r="K291" s="64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5.75" customHeight="1" x14ac:dyDescent="0.2">
      <c r="A292" s="60"/>
      <c r="B292" s="91"/>
      <c r="C292" s="624"/>
      <c r="D292" s="572"/>
      <c r="E292" s="358"/>
      <c r="F292" s="93"/>
      <c r="G292" s="65"/>
      <c r="H292" s="65"/>
      <c r="I292" s="94"/>
      <c r="J292" s="65">
        <f t="shared" ref="J292:J294" si="49">PRODUCT(E292:H292)</f>
        <v>0</v>
      </c>
      <c r="K292" s="64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5.75" customHeight="1" x14ac:dyDescent="0.2">
      <c r="A293" s="60"/>
      <c r="B293" s="91"/>
      <c r="C293" s="624"/>
      <c r="D293" s="572"/>
      <c r="E293" s="358"/>
      <c r="F293" s="93"/>
      <c r="G293" s="65"/>
      <c r="H293" s="65"/>
      <c r="I293" s="94"/>
      <c r="J293" s="65">
        <f t="shared" si="49"/>
        <v>0</v>
      </c>
      <c r="K293" s="64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5.75" customHeight="1" x14ac:dyDescent="0.2">
      <c r="A294" s="60"/>
      <c r="B294" s="91"/>
      <c r="C294" s="624"/>
      <c r="D294" s="572"/>
      <c r="E294" s="271">
        <f>39.77+32.72+62.3</f>
        <v>134.79000000000002</v>
      </c>
      <c r="F294" s="93"/>
      <c r="G294" s="65"/>
      <c r="H294" s="65"/>
      <c r="I294" s="94"/>
      <c r="J294" s="65">
        <f t="shared" si="49"/>
        <v>134.79000000000002</v>
      </c>
      <c r="K294" s="65">
        <f>SUM(J292:J294)</f>
        <v>134.79000000000002</v>
      </c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2.25" customHeight="1" x14ac:dyDescent="0.2">
      <c r="A295" s="60"/>
      <c r="B295" s="91"/>
      <c r="C295" s="624"/>
      <c r="D295" s="572"/>
      <c r="E295" s="358"/>
      <c r="F295" s="93"/>
      <c r="G295" s="65"/>
      <c r="H295" s="65"/>
      <c r="I295" s="94"/>
      <c r="J295" s="65"/>
      <c r="K295" s="64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5.75" customHeight="1" x14ac:dyDescent="0.2">
      <c r="A296" s="60"/>
      <c r="B296" s="91" t="str">
        <f>+Presupuesto!A90</f>
        <v>16.2</v>
      </c>
      <c r="C296" s="624" t="str">
        <f>+Presupuesto!B90</f>
        <v>Cubierta de policarbonato sobre estructura metalica y madera</v>
      </c>
      <c r="D296" s="572"/>
      <c r="E296" s="358"/>
      <c r="F296" s="93"/>
      <c r="G296" s="65"/>
      <c r="H296" s="65"/>
      <c r="I296" s="94" t="str">
        <f>+Presupuesto!C90</f>
        <v>gl</v>
      </c>
      <c r="J296" s="65"/>
      <c r="K296" s="64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5.75" customHeight="1" x14ac:dyDescent="0.2">
      <c r="A297" s="60"/>
      <c r="B297" s="91"/>
      <c r="C297" s="624"/>
      <c r="D297" s="572"/>
      <c r="E297" s="358"/>
      <c r="F297" s="93"/>
      <c r="G297" s="65"/>
      <c r="H297" s="65"/>
      <c r="I297" s="94"/>
      <c r="J297" s="65">
        <f t="shared" ref="J297:J299" si="50">PRODUCT(E297:H297)</f>
        <v>0</v>
      </c>
      <c r="K297" s="64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5.75" customHeight="1" x14ac:dyDescent="0.2">
      <c r="A298" s="60"/>
      <c r="B298" s="91"/>
      <c r="C298" s="624"/>
      <c r="D298" s="572"/>
      <c r="E298" s="358"/>
      <c r="F298" s="93"/>
      <c r="G298" s="65"/>
      <c r="H298" s="65"/>
      <c r="I298" s="94"/>
      <c r="J298" s="65">
        <f t="shared" si="50"/>
        <v>0</v>
      </c>
      <c r="K298" s="64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5.75" customHeight="1" x14ac:dyDescent="0.2">
      <c r="A299" s="60"/>
      <c r="B299" s="91"/>
      <c r="C299" s="624"/>
      <c r="D299" s="572"/>
      <c r="E299" s="271">
        <v>1</v>
      </c>
      <c r="F299" s="93"/>
      <c r="G299" s="65"/>
      <c r="H299" s="65"/>
      <c r="I299" s="94"/>
      <c r="J299" s="65">
        <f t="shared" si="50"/>
        <v>1</v>
      </c>
      <c r="K299" s="65">
        <f>SUM(J297:J299)</f>
        <v>1</v>
      </c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2.25" customHeight="1" x14ac:dyDescent="0.2">
      <c r="A300" s="60"/>
      <c r="B300" s="91"/>
      <c r="C300" s="624"/>
      <c r="D300" s="572"/>
      <c r="E300" s="358"/>
      <c r="F300" s="93"/>
      <c r="G300" s="65"/>
      <c r="H300" s="65"/>
      <c r="I300" s="94"/>
      <c r="J300" s="65"/>
      <c r="K300" s="64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5.75" customHeight="1" x14ac:dyDescent="0.25">
      <c r="A301" s="60"/>
      <c r="B301" s="365">
        <f>+Presupuesto!A92</f>
        <v>17</v>
      </c>
      <c r="C301" s="637" t="str">
        <f>+Presupuesto!B92</f>
        <v>ZINGUERIA</v>
      </c>
      <c r="D301" s="638"/>
      <c r="E301" s="395"/>
      <c r="F301" s="367"/>
      <c r="G301" s="367"/>
      <c r="H301" s="367"/>
      <c r="I301" s="367"/>
      <c r="J301" s="367"/>
      <c r="K301" s="366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5.75" customHeight="1" x14ac:dyDescent="0.2">
      <c r="A302" s="60"/>
      <c r="B302" s="91" t="str">
        <f>+Presupuesto!A93</f>
        <v>17.1</v>
      </c>
      <c r="C302" s="624" t="str">
        <f>+Presupuesto!B93</f>
        <v>Zinguería en general</v>
      </c>
      <c r="D302" s="572"/>
      <c r="E302" s="358"/>
      <c r="F302" s="93"/>
      <c r="G302" s="65"/>
      <c r="H302" s="65"/>
      <c r="I302" s="94" t="str">
        <f>+Presupuesto!C93</f>
        <v>gl</v>
      </c>
      <c r="J302" s="65"/>
      <c r="K302" s="64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5.75" customHeight="1" x14ac:dyDescent="0.2">
      <c r="A303" s="60"/>
      <c r="B303" s="91"/>
      <c r="C303" s="624"/>
      <c r="D303" s="572"/>
      <c r="E303" s="358"/>
      <c r="F303" s="93"/>
      <c r="G303" s="65"/>
      <c r="H303" s="65"/>
      <c r="I303" s="94"/>
      <c r="J303" s="65">
        <f t="shared" ref="J303:J305" si="51">PRODUCT(E303:H303)</f>
        <v>0</v>
      </c>
      <c r="K303" s="64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5.75" customHeight="1" x14ac:dyDescent="0.2">
      <c r="A304" s="60"/>
      <c r="B304" s="91"/>
      <c r="C304" s="624"/>
      <c r="D304" s="572"/>
      <c r="E304" s="358"/>
      <c r="F304" s="93"/>
      <c r="G304" s="65"/>
      <c r="H304" s="65"/>
      <c r="I304" s="94"/>
      <c r="J304" s="65">
        <f t="shared" si="51"/>
        <v>0</v>
      </c>
      <c r="K304" s="64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5.75" customHeight="1" x14ac:dyDescent="0.2">
      <c r="A305" s="60"/>
      <c r="B305" s="91"/>
      <c r="C305" s="624"/>
      <c r="D305" s="572"/>
      <c r="E305" s="271">
        <v>1</v>
      </c>
      <c r="F305" s="93"/>
      <c r="G305" s="65"/>
      <c r="H305" s="65"/>
      <c r="I305" s="94"/>
      <c r="J305" s="65">
        <f t="shared" si="51"/>
        <v>1</v>
      </c>
      <c r="K305" s="65">
        <f>SUM(J303:J305)</f>
        <v>1</v>
      </c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5.75" customHeight="1" x14ac:dyDescent="0.25">
      <c r="A306" s="60"/>
      <c r="B306" s="362">
        <f>+Presupuesto!A95</f>
        <v>18</v>
      </c>
      <c r="C306" s="635" t="str">
        <f>+Presupuesto!B95</f>
        <v>REJAS y BARANDAS</v>
      </c>
      <c r="D306" s="636"/>
      <c r="E306" s="396"/>
      <c r="F306" s="364"/>
      <c r="G306" s="364"/>
      <c r="H306" s="364"/>
      <c r="I306" s="364"/>
      <c r="J306" s="364"/>
      <c r="K306" s="363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5.75" customHeight="1" x14ac:dyDescent="0.2">
      <c r="A307" s="60"/>
      <c r="B307" s="91" t="str">
        <f>+Presupuesto!A96</f>
        <v>18.1</v>
      </c>
      <c r="C307" s="624" t="str">
        <f>+Presupuesto!B96</f>
        <v>Rejas en general</v>
      </c>
      <c r="D307" s="572"/>
      <c r="E307" s="358"/>
      <c r="F307" s="93"/>
      <c r="G307" s="65"/>
      <c r="H307" s="65"/>
      <c r="I307" s="94" t="str">
        <f>+Presupuesto!C96</f>
        <v>gl</v>
      </c>
      <c r="J307" s="65"/>
      <c r="K307" s="64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5.75" customHeight="1" x14ac:dyDescent="0.2">
      <c r="A308" s="60"/>
      <c r="B308" s="91"/>
      <c r="C308" s="624"/>
      <c r="D308" s="572"/>
      <c r="E308" s="358"/>
      <c r="F308" s="93"/>
      <c r="G308" s="65"/>
      <c r="H308" s="65"/>
      <c r="I308" s="94"/>
      <c r="J308" s="65">
        <f t="shared" ref="J308:J310" si="52">PRODUCT(E308:H308)</f>
        <v>0</v>
      </c>
      <c r="K308" s="64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5.75" customHeight="1" x14ac:dyDescent="0.2">
      <c r="A309" s="60"/>
      <c r="B309" s="91"/>
      <c r="C309" s="624"/>
      <c r="D309" s="572"/>
      <c r="E309" s="358"/>
      <c r="F309" s="93"/>
      <c r="G309" s="65"/>
      <c r="H309" s="65"/>
      <c r="I309" s="94"/>
      <c r="J309" s="65">
        <f t="shared" si="52"/>
        <v>0</v>
      </c>
      <c r="K309" s="64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5.75" customHeight="1" x14ac:dyDescent="0.2">
      <c r="A310" s="60"/>
      <c r="B310" s="91"/>
      <c r="C310" s="624"/>
      <c r="D310" s="572"/>
      <c r="E310" s="271">
        <v>1</v>
      </c>
      <c r="F310" s="93"/>
      <c r="G310" s="65"/>
      <c r="H310" s="65"/>
      <c r="I310" s="94"/>
      <c r="J310" s="65">
        <f t="shared" si="52"/>
        <v>1</v>
      </c>
      <c r="K310" s="65">
        <f>SUM(J308:J310)</f>
        <v>1</v>
      </c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2.25" customHeight="1" x14ac:dyDescent="0.2">
      <c r="A311" s="60"/>
      <c r="B311" s="91"/>
      <c r="C311" s="624"/>
      <c r="D311" s="572"/>
      <c r="E311" s="358"/>
      <c r="F311" s="93"/>
      <c r="G311" s="65"/>
      <c r="H311" s="65"/>
      <c r="I311" s="94"/>
      <c r="J311" s="65"/>
      <c r="K311" s="64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5.75" customHeight="1" x14ac:dyDescent="0.2">
      <c r="A312" s="60"/>
      <c r="B312" s="91" t="str">
        <f>+Presupuesto!A97</f>
        <v>18.2</v>
      </c>
      <c r="C312" s="624" t="str">
        <f>+Presupuesto!B97</f>
        <v>Barandas en general</v>
      </c>
      <c r="D312" s="572"/>
      <c r="E312" s="358"/>
      <c r="F312" s="93"/>
      <c r="G312" s="65"/>
      <c r="H312" s="65"/>
      <c r="I312" s="94">
        <f>+Presupuesto!C101</f>
        <v>0</v>
      </c>
      <c r="J312" s="65"/>
      <c r="K312" s="64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5.75" customHeight="1" x14ac:dyDescent="0.2">
      <c r="A313" s="60"/>
      <c r="B313" s="91"/>
      <c r="C313" s="624"/>
      <c r="D313" s="572"/>
      <c r="E313" s="358"/>
      <c r="F313" s="93"/>
      <c r="G313" s="65"/>
      <c r="H313" s="65"/>
      <c r="I313" s="94"/>
      <c r="J313" s="65">
        <f t="shared" ref="J313:J315" si="53">PRODUCT(E313:H313)</f>
        <v>0</v>
      </c>
      <c r="K313" s="64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5.75" customHeight="1" x14ac:dyDescent="0.2">
      <c r="A314" s="60"/>
      <c r="B314" s="91"/>
      <c r="C314" s="624"/>
      <c r="D314" s="572"/>
      <c r="E314" s="358"/>
      <c r="F314" s="93"/>
      <c r="G314" s="65"/>
      <c r="H314" s="65"/>
      <c r="I314" s="94"/>
      <c r="J314" s="65">
        <f t="shared" si="53"/>
        <v>0</v>
      </c>
      <c r="K314" s="64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5.75" customHeight="1" x14ac:dyDescent="0.2">
      <c r="A315" s="60"/>
      <c r="B315" s="91"/>
      <c r="C315" s="624"/>
      <c r="D315" s="572"/>
      <c r="E315" s="271">
        <v>1</v>
      </c>
      <c r="F315" s="93"/>
      <c r="G315" s="65"/>
      <c r="H315" s="65"/>
      <c r="I315" s="94"/>
      <c r="J315" s="65">
        <f t="shared" si="53"/>
        <v>1</v>
      </c>
      <c r="K315" s="65">
        <f>SUM(J313:J315)</f>
        <v>1</v>
      </c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2.25" customHeight="1" x14ac:dyDescent="0.2">
      <c r="A316" s="60"/>
      <c r="B316" s="91"/>
      <c r="C316" s="624"/>
      <c r="D316" s="572"/>
      <c r="E316" s="358"/>
      <c r="F316" s="93"/>
      <c r="G316" s="65"/>
      <c r="H316" s="65"/>
      <c r="I316" s="94"/>
      <c r="J316" s="65"/>
      <c r="K316" s="64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5.75" customHeight="1" x14ac:dyDescent="0.25">
      <c r="A317" s="60"/>
      <c r="B317" s="369">
        <f>+Presupuesto!A99</f>
        <v>19</v>
      </c>
      <c r="C317" s="632" t="str">
        <f>+Presupuesto!B99</f>
        <v>ESPEJOS</v>
      </c>
      <c r="D317" s="633"/>
      <c r="E317" s="397"/>
      <c r="F317" s="371"/>
      <c r="G317" s="371"/>
      <c r="H317" s="371"/>
      <c r="I317" s="371"/>
      <c r="J317" s="371"/>
      <c r="K317" s="37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5.75" customHeight="1" x14ac:dyDescent="0.2">
      <c r="A318" s="60"/>
      <c r="B318" s="91" t="str">
        <f>+Presupuesto!A100</f>
        <v>19.1</v>
      </c>
      <c r="C318" s="624" t="str">
        <f>+Presupuesto!B100</f>
        <v>Espejo cristal 4mm</v>
      </c>
      <c r="D318" s="572"/>
      <c r="E318" s="358"/>
      <c r="F318" s="93"/>
      <c r="G318" s="65"/>
      <c r="H318" s="65"/>
      <c r="I318" s="94" t="str">
        <f>+Presupuesto!C100</f>
        <v>m2</v>
      </c>
      <c r="J318" s="65"/>
      <c r="K318" s="64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5.75" customHeight="1" x14ac:dyDescent="0.2">
      <c r="A319" s="60"/>
      <c r="B319" s="91"/>
      <c r="C319" s="624"/>
      <c r="D319" s="572"/>
      <c r="E319" s="358"/>
      <c r="F319" s="93"/>
      <c r="G319" s="65"/>
      <c r="H319" s="65"/>
      <c r="I319" s="94"/>
      <c r="J319" s="65">
        <f t="shared" ref="J319:J321" si="54">PRODUCT(E319:H319)</f>
        <v>0</v>
      </c>
      <c r="K319" s="64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5.75" customHeight="1" x14ac:dyDescent="0.2">
      <c r="A320" s="60"/>
      <c r="B320" s="91"/>
      <c r="C320" s="624"/>
      <c r="D320" s="572"/>
      <c r="E320" s="358"/>
      <c r="F320" s="93"/>
      <c r="G320" s="65"/>
      <c r="H320" s="65"/>
      <c r="I320" s="94"/>
      <c r="J320" s="65">
        <f t="shared" si="54"/>
        <v>0</v>
      </c>
      <c r="K320" s="64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5.75" customHeight="1" x14ac:dyDescent="0.2">
      <c r="A321" s="60"/>
      <c r="B321" s="91"/>
      <c r="C321" s="624"/>
      <c r="D321" s="572"/>
      <c r="E321" s="271">
        <v>2.8</v>
      </c>
      <c r="F321" s="93"/>
      <c r="G321" s="65"/>
      <c r="H321" s="65"/>
      <c r="I321" s="94"/>
      <c r="J321" s="65">
        <f t="shared" si="54"/>
        <v>2.8</v>
      </c>
      <c r="K321" s="65">
        <f>SUM(J319:J321)</f>
        <v>2.8</v>
      </c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2.25" customHeight="1" x14ac:dyDescent="0.2">
      <c r="A322" s="60"/>
      <c r="B322" s="91"/>
      <c r="C322" s="624"/>
      <c r="D322" s="572"/>
      <c r="E322" s="358"/>
      <c r="F322" s="93"/>
      <c r="G322" s="65"/>
      <c r="H322" s="65"/>
      <c r="I322" s="94"/>
      <c r="J322" s="65"/>
      <c r="K322" s="64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5.75" customHeight="1" x14ac:dyDescent="0.25">
      <c r="A323" s="60"/>
      <c r="B323" s="141">
        <f>+Presupuesto!A102</f>
        <v>20</v>
      </c>
      <c r="C323" s="630" t="str">
        <f>+Presupuesto!B102</f>
        <v>PINTURA</v>
      </c>
      <c r="D323" s="631"/>
      <c r="E323" s="398"/>
      <c r="F323" s="143"/>
      <c r="G323" s="143"/>
      <c r="H323" s="143"/>
      <c r="I323" s="143"/>
      <c r="J323" s="143"/>
      <c r="K323" s="142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5.75" customHeight="1" x14ac:dyDescent="0.2">
      <c r="A324" s="60"/>
      <c r="B324" s="91" t="str">
        <f>+Presupuesto!A103</f>
        <v>20.1</v>
      </c>
      <c r="C324" s="624" t="str">
        <f>+Presupuesto!B103</f>
        <v>Pintura al látex en exteriores</v>
      </c>
      <c r="D324" s="629"/>
      <c r="E324" s="358"/>
      <c r="F324" s="93"/>
      <c r="G324" s="65"/>
      <c r="H324" s="65"/>
      <c r="I324" s="94" t="str">
        <f>+Presupuesto!C103</f>
        <v>m2</v>
      </c>
      <c r="J324" s="65"/>
      <c r="K324" s="64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5.75" customHeight="1" x14ac:dyDescent="0.2">
      <c r="A325" s="60"/>
      <c r="B325" s="91"/>
      <c r="C325" s="624"/>
      <c r="D325" s="629"/>
      <c r="E325" s="358"/>
      <c r="F325" s="93"/>
      <c r="G325" s="65"/>
      <c r="H325" s="65"/>
      <c r="I325" s="94"/>
      <c r="J325" s="65">
        <f t="shared" ref="J325:J327" si="55">PRODUCT(E325:H325)</f>
        <v>0</v>
      </c>
      <c r="K325" s="64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5.75" customHeight="1" x14ac:dyDescent="0.2">
      <c r="A326" s="60"/>
      <c r="B326" s="91"/>
      <c r="C326" s="624"/>
      <c r="D326" s="629"/>
      <c r="E326" s="358"/>
      <c r="F326" s="93"/>
      <c r="G326" s="65"/>
      <c r="H326" s="65"/>
      <c r="I326" s="94"/>
      <c r="J326" s="65">
        <f t="shared" si="55"/>
        <v>0</v>
      </c>
      <c r="K326" s="64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5.75" customHeight="1" x14ac:dyDescent="0.2">
      <c r="A327" s="60"/>
      <c r="B327" s="91"/>
      <c r="C327" s="624"/>
      <c r="D327" s="629"/>
      <c r="E327" s="271">
        <v>415.91</v>
      </c>
      <c r="F327" s="93"/>
      <c r="G327" s="65"/>
      <c r="H327" s="65"/>
      <c r="I327" s="94"/>
      <c r="J327" s="65">
        <f t="shared" si="55"/>
        <v>415.91</v>
      </c>
      <c r="K327" s="65">
        <f>SUM(J325:J327)</f>
        <v>415.91</v>
      </c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2.25" customHeight="1" x14ac:dyDescent="0.2">
      <c r="A328" s="60"/>
      <c r="B328" s="91"/>
      <c r="C328" s="624"/>
      <c r="D328" s="629"/>
      <c r="E328" s="358"/>
      <c r="F328" s="93"/>
      <c r="G328" s="65"/>
      <c r="H328" s="65"/>
      <c r="I328" s="94"/>
      <c r="J328" s="65"/>
      <c r="K328" s="64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5.75" customHeight="1" x14ac:dyDescent="0.2">
      <c r="A329" s="60"/>
      <c r="B329" s="91" t="str">
        <f>+Presupuesto!A104</f>
        <v>20.2</v>
      </c>
      <c r="C329" s="624" t="str">
        <f>+Presupuesto!B104</f>
        <v>Pintura al látex en interiores</v>
      </c>
      <c r="D329" s="572"/>
      <c r="E329" s="358"/>
      <c r="F329" s="93"/>
      <c r="G329" s="65"/>
      <c r="H329" s="65"/>
      <c r="I329" s="94" t="str">
        <f>+Presupuesto!C104</f>
        <v>m2</v>
      </c>
      <c r="J329" s="65"/>
      <c r="K329" s="64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5.75" customHeight="1" x14ac:dyDescent="0.2">
      <c r="A330" s="60"/>
      <c r="B330" s="91"/>
      <c r="C330" s="624"/>
      <c r="D330" s="572"/>
      <c r="E330" s="358"/>
      <c r="F330" s="93"/>
      <c r="G330" s="65"/>
      <c r="H330" s="65"/>
      <c r="I330" s="94"/>
      <c r="J330" s="65">
        <f t="shared" ref="J330:J332" si="56">PRODUCT(E330:H330)</f>
        <v>0</v>
      </c>
      <c r="K330" s="64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5.75" customHeight="1" x14ac:dyDescent="0.2">
      <c r="A331" s="60"/>
      <c r="B331" s="91"/>
      <c r="C331" s="624"/>
      <c r="D331" s="572"/>
      <c r="E331" s="358"/>
      <c r="F331" s="93"/>
      <c r="G331" s="65"/>
      <c r="H331" s="65"/>
      <c r="I331" s="94"/>
      <c r="J331" s="65">
        <f t="shared" si="56"/>
        <v>0</v>
      </c>
      <c r="K331" s="64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5.75" customHeight="1" x14ac:dyDescent="0.2">
      <c r="A332" s="60"/>
      <c r="B332" s="91"/>
      <c r="C332" s="624"/>
      <c r="D332" s="572"/>
      <c r="E332" s="271">
        <v>395.55</v>
      </c>
      <c r="F332" s="93"/>
      <c r="G332" s="65"/>
      <c r="H332" s="65"/>
      <c r="I332" s="94"/>
      <c r="J332" s="65">
        <f t="shared" si="56"/>
        <v>395.55</v>
      </c>
      <c r="K332" s="65">
        <f>SUM(J330:J332)</f>
        <v>395.55</v>
      </c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2.25" customHeight="1" x14ac:dyDescent="0.2">
      <c r="A333" s="60"/>
      <c r="B333" s="91"/>
      <c r="C333" s="624"/>
      <c r="D333" s="572"/>
      <c r="E333" s="358"/>
      <c r="F333" s="93"/>
      <c r="G333" s="65"/>
      <c r="H333" s="65"/>
      <c r="I333" s="94"/>
      <c r="J333" s="65"/>
      <c r="K333" s="64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5.75" customHeight="1" x14ac:dyDescent="0.2">
      <c r="A334" s="60"/>
      <c r="B334" s="91" t="str">
        <f>+Presupuesto!A105</f>
        <v>20.3</v>
      </c>
      <c r="C334" s="624" t="str">
        <f>+Presupuesto!B105</f>
        <v>Pintura al látex en cielorrasos</v>
      </c>
      <c r="D334" s="572"/>
      <c r="E334" s="358"/>
      <c r="F334" s="93"/>
      <c r="G334" s="65"/>
      <c r="H334" s="65"/>
      <c r="I334" s="94" t="str">
        <f>+Presupuesto!C105</f>
        <v>m2</v>
      </c>
      <c r="J334" s="65"/>
      <c r="K334" s="64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5.75" customHeight="1" x14ac:dyDescent="0.2">
      <c r="A335" s="60"/>
      <c r="B335" s="91"/>
      <c r="C335" s="624"/>
      <c r="D335" s="572"/>
      <c r="E335" s="358"/>
      <c r="F335" s="93"/>
      <c r="G335" s="65"/>
      <c r="H335" s="65"/>
      <c r="I335" s="94"/>
      <c r="J335" s="65">
        <f t="shared" ref="J335:J337" si="57">PRODUCT(E335:H335)</f>
        <v>0</v>
      </c>
      <c r="K335" s="64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5.75" customHeight="1" x14ac:dyDescent="0.2">
      <c r="A336" s="60"/>
      <c r="B336" s="91"/>
      <c r="C336" s="624"/>
      <c r="D336" s="572"/>
      <c r="E336" s="358"/>
      <c r="F336" s="93"/>
      <c r="G336" s="65"/>
      <c r="H336" s="65"/>
      <c r="I336" s="94"/>
      <c r="J336" s="65">
        <f t="shared" si="57"/>
        <v>0</v>
      </c>
      <c r="K336" s="64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5.75" customHeight="1" x14ac:dyDescent="0.2">
      <c r="A337" s="60"/>
      <c r="B337" s="91"/>
      <c r="C337" s="624"/>
      <c r="D337" s="572"/>
      <c r="E337" s="271">
        <v>221.95</v>
      </c>
      <c r="F337" s="93"/>
      <c r="G337" s="65"/>
      <c r="H337" s="65"/>
      <c r="I337" s="94"/>
      <c r="J337" s="65">
        <f t="shared" si="57"/>
        <v>221.95</v>
      </c>
      <c r="K337" s="65">
        <f>SUM(J335:J337)</f>
        <v>221.95</v>
      </c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2.25" customHeight="1" x14ac:dyDescent="0.2">
      <c r="A338" s="60"/>
      <c r="B338" s="91"/>
      <c r="C338" s="624"/>
      <c r="D338" s="572"/>
      <c r="E338" s="358"/>
      <c r="F338" s="93"/>
      <c r="G338" s="65"/>
      <c r="H338" s="65"/>
      <c r="I338" s="94"/>
      <c r="J338" s="65"/>
      <c r="K338" s="64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5.75" customHeight="1" x14ac:dyDescent="0.2">
      <c r="A339" s="60"/>
      <c r="B339" s="91" t="str">
        <f>+Presupuesto!A106</f>
        <v>20.4</v>
      </c>
      <c r="C339" s="624" t="str">
        <f>+Presupuesto!B106</f>
        <v>Esmalte sintético</v>
      </c>
      <c r="D339" s="572"/>
      <c r="E339" s="358"/>
      <c r="F339" s="93"/>
      <c r="G339" s="65"/>
      <c r="H339" s="65"/>
      <c r="I339" s="94" t="str">
        <f>+Presupuesto!C106</f>
        <v>m2</v>
      </c>
      <c r="J339" s="65"/>
      <c r="K339" s="64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5.75" customHeight="1" x14ac:dyDescent="0.2">
      <c r="A340" s="60"/>
      <c r="B340" s="91"/>
      <c r="C340" s="624"/>
      <c r="D340" s="572"/>
      <c r="E340" s="358"/>
      <c r="F340" s="93"/>
      <c r="G340" s="65"/>
      <c r="H340" s="65"/>
      <c r="I340" s="94"/>
      <c r="J340" s="65">
        <f t="shared" ref="J340:J342" si="58">PRODUCT(E340:H340)</f>
        <v>0</v>
      </c>
      <c r="K340" s="64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5.75" customHeight="1" x14ac:dyDescent="0.2">
      <c r="A341" s="60"/>
      <c r="B341" s="91"/>
      <c r="C341" s="624"/>
      <c r="D341" s="572"/>
      <c r="E341" s="358"/>
      <c r="F341" s="93"/>
      <c r="G341" s="65"/>
      <c r="H341" s="65"/>
      <c r="I341" s="94"/>
      <c r="J341" s="65">
        <f t="shared" si="58"/>
        <v>0</v>
      </c>
      <c r="K341" s="64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5.75" customHeight="1" x14ac:dyDescent="0.2">
      <c r="A342" s="60"/>
      <c r="B342" s="91"/>
      <c r="C342" s="624"/>
      <c r="D342" s="572"/>
      <c r="E342" s="272">
        <v>8</v>
      </c>
      <c r="F342" s="93"/>
      <c r="G342" s="65"/>
      <c r="H342" s="65"/>
      <c r="I342" s="94"/>
      <c r="J342" s="65">
        <f t="shared" si="58"/>
        <v>8</v>
      </c>
      <c r="K342" s="65">
        <f>SUM(J340:J342)</f>
        <v>8</v>
      </c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2.25" customHeight="1" x14ac:dyDescent="0.2">
      <c r="A343" s="60"/>
      <c r="B343" s="91"/>
      <c r="C343" s="624"/>
      <c r="D343" s="572"/>
      <c r="E343" s="358"/>
      <c r="F343" s="93"/>
      <c r="G343" s="65"/>
      <c r="H343" s="65"/>
      <c r="I343" s="94"/>
      <c r="J343" s="65"/>
      <c r="K343" s="64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5.75" customHeight="1" x14ac:dyDescent="0.2">
      <c r="A344" s="60"/>
      <c r="B344" s="91" t="str">
        <f>+Presupuesto!A107</f>
        <v>20.5</v>
      </c>
      <c r="C344" s="624" t="str">
        <f>+Presupuesto!B107</f>
        <v>Impregnante en carpintería de madera</v>
      </c>
      <c r="D344" s="572"/>
      <c r="E344" s="358"/>
      <c r="F344" s="93"/>
      <c r="G344" s="65"/>
      <c r="H344" s="65"/>
      <c r="I344" s="94" t="str">
        <f>+Presupuesto!C107</f>
        <v>m2</v>
      </c>
      <c r="J344" s="65"/>
      <c r="K344" s="64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5.75" customHeight="1" x14ac:dyDescent="0.2">
      <c r="A345" s="60"/>
      <c r="B345" s="91"/>
      <c r="C345" s="624"/>
      <c r="D345" s="572"/>
      <c r="E345" s="358"/>
      <c r="F345" s="93"/>
      <c r="G345" s="65"/>
      <c r="H345" s="65"/>
      <c r="I345" s="94"/>
      <c r="J345" s="65">
        <f t="shared" ref="J345:J347" si="59">PRODUCT(E345:H345)</f>
        <v>0</v>
      </c>
      <c r="K345" s="64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5.75" customHeight="1" x14ac:dyDescent="0.2">
      <c r="A346" s="60"/>
      <c r="B346" s="91"/>
      <c r="C346" s="624"/>
      <c r="D346" s="572"/>
      <c r="E346" s="358"/>
      <c r="F346" s="93"/>
      <c r="G346" s="65"/>
      <c r="H346" s="65"/>
      <c r="I346" s="94"/>
      <c r="J346" s="65">
        <f t="shared" si="59"/>
        <v>0</v>
      </c>
      <c r="K346" s="64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5.75" customHeight="1" x14ac:dyDescent="0.2">
      <c r="A347" s="60"/>
      <c r="B347" s="91"/>
      <c r="C347" s="624"/>
      <c r="D347" s="572"/>
      <c r="E347" s="271">
        <v>17.43</v>
      </c>
      <c r="F347" s="93"/>
      <c r="G347" s="65"/>
      <c r="H347" s="65"/>
      <c r="I347" s="94"/>
      <c r="J347" s="65">
        <f t="shared" si="59"/>
        <v>17.43</v>
      </c>
      <c r="K347" s="65">
        <f>SUM(J345:J347)</f>
        <v>17.43</v>
      </c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2.25" customHeight="1" x14ac:dyDescent="0.2">
      <c r="A348" s="60"/>
      <c r="B348" s="91"/>
      <c r="C348" s="624"/>
      <c r="D348" s="572"/>
      <c r="E348" s="358"/>
      <c r="F348" s="93"/>
      <c r="G348" s="65"/>
      <c r="H348" s="65"/>
      <c r="I348" s="94"/>
      <c r="J348" s="65"/>
      <c r="K348" s="64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5.75" customHeight="1" x14ac:dyDescent="0.25">
      <c r="A349" s="60"/>
      <c r="B349" s="144">
        <f>+Presupuesto!A109</f>
        <v>21</v>
      </c>
      <c r="C349" s="628" t="str">
        <f>+Presupuesto!B109</f>
        <v>LIMPIEZA FINAL DE OBRA</v>
      </c>
      <c r="D349" s="572"/>
      <c r="E349" s="399"/>
      <c r="F349" s="146"/>
      <c r="G349" s="146"/>
      <c r="H349" s="146"/>
      <c r="I349" s="146"/>
      <c r="J349" s="146"/>
      <c r="K349" s="145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5.75" customHeight="1" x14ac:dyDescent="0.2">
      <c r="A350" s="60"/>
      <c r="B350" s="91" t="str">
        <f>+Presupuesto!A110</f>
        <v>21.1</v>
      </c>
      <c r="C350" s="624" t="str">
        <f>+Presupuesto!B110</f>
        <v>Limpieza final de obra</v>
      </c>
      <c r="D350" s="572"/>
      <c r="E350" s="358"/>
      <c r="F350" s="93"/>
      <c r="G350" s="65"/>
      <c r="H350" s="65"/>
      <c r="I350" s="94" t="str">
        <f>+Presupuesto!C110</f>
        <v>gl</v>
      </c>
      <c r="J350" s="65"/>
      <c r="K350" s="64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5.75" customHeight="1" x14ac:dyDescent="0.2">
      <c r="A351" s="60"/>
      <c r="B351" s="91"/>
      <c r="C351" s="624"/>
      <c r="D351" s="572"/>
      <c r="E351" s="358"/>
      <c r="F351" s="93"/>
      <c r="G351" s="65"/>
      <c r="H351" s="65"/>
      <c r="I351" s="94"/>
      <c r="J351" s="65">
        <f t="shared" ref="J351:J353" si="60">PRODUCT(E351:H351)</f>
        <v>0</v>
      </c>
      <c r="K351" s="64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5.75" customHeight="1" x14ac:dyDescent="0.2">
      <c r="A352" s="60"/>
      <c r="B352" s="91"/>
      <c r="C352" s="624"/>
      <c r="D352" s="572"/>
      <c r="E352" s="358"/>
      <c r="F352" s="93"/>
      <c r="G352" s="65"/>
      <c r="H352" s="65"/>
      <c r="I352" s="94"/>
      <c r="J352" s="65">
        <f t="shared" si="60"/>
        <v>0</v>
      </c>
      <c r="K352" s="64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5.75" customHeight="1" x14ac:dyDescent="0.2">
      <c r="A353" s="60"/>
      <c r="B353" s="91"/>
      <c r="C353" s="624"/>
      <c r="D353" s="572"/>
      <c r="E353" s="271">
        <v>1</v>
      </c>
      <c r="F353" s="93"/>
      <c r="G353" s="65"/>
      <c r="H353" s="65"/>
      <c r="I353" s="94"/>
      <c r="J353" s="65">
        <f t="shared" si="60"/>
        <v>1</v>
      </c>
      <c r="K353" s="65">
        <f>SUM(J351:J353)</f>
        <v>1</v>
      </c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2.25" customHeight="1" x14ac:dyDescent="0.2">
      <c r="A354" s="60"/>
      <c r="B354" s="91"/>
      <c r="C354" s="624"/>
      <c r="D354" s="572"/>
      <c r="E354" s="358"/>
      <c r="F354" s="93"/>
      <c r="G354" s="65"/>
      <c r="H354" s="65"/>
      <c r="I354" s="94"/>
      <c r="J354" s="65"/>
      <c r="K354" s="64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5.75" customHeight="1" x14ac:dyDescent="0.2">
      <c r="A355" s="60"/>
      <c r="B355" s="147"/>
      <c r="C355" s="147"/>
      <c r="D355" s="147"/>
      <c r="E355" s="400"/>
      <c r="F355" s="147"/>
      <c r="G355" s="147"/>
      <c r="H355" s="147"/>
      <c r="I355" s="147"/>
      <c r="J355" s="147"/>
      <c r="K355" s="147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5.75" customHeight="1" x14ac:dyDescent="0.2">
      <c r="A356" s="60"/>
      <c r="B356" s="60"/>
      <c r="C356" s="60"/>
      <c r="D356" s="60"/>
      <c r="E356" s="69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5.75" customHeight="1" x14ac:dyDescent="0.2">
      <c r="A357" s="60"/>
      <c r="B357" s="60"/>
      <c r="C357" s="60"/>
      <c r="D357" s="60"/>
      <c r="E357" s="69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5.75" customHeight="1" x14ac:dyDescent="0.2">
      <c r="A358" s="60"/>
      <c r="B358" s="60"/>
      <c r="C358" s="60"/>
      <c r="D358" s="60"/>
      <c r="E358" s="69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5.75" customHeight="1" x14ac:dyDescent="0.2">
      <c r="A359" s="60"/>
      <c r="B359" s="60"/>
      <c r="C359" s="60"/>
      <c r="D359" s="60"/>
      <c r="E359" s="69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5.75" customHeight="1" x14ac:dyDescent="0.2">
      <c r="A360" s="60"/>
      <c r="B360" s="60"/>
      <c r="C360" s="60"/>
      <c r="D360" s="60"/>
      <c r="E360" s="69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5.75" customHeight="1" x14ac:dyDescent="0.2">
      <c r="A361" s="60"/>
      <c r="B361" s="60"/>
      <c r="C361" s="60"/>
      <c r="D361" s="60"/>
      <c r="E361" s="69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5.75" customHeight="1" x14ac:dyDescent="0.2">
      <c r="A362" s="60"/>
      <c r="B362" s="60"/>
      <c r="C362" s="60"/>
      <c r="D362" s="60"/>
      <c r="E362" s="69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5.75" customHeight="1" x14ac:dyDescent="0.2">
      <c r="A363" s="60"/>
      <c r="B363" s="60"/>
      <c r="C363" s="60"/>
      <c r="D363" s="60"/>
      <c r="E363" s="69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5.75" customHeight="1" x14ac:dyDescent="0.2">
      <c r="A364" s="60"/>
      <c r="B364" s="60"/>
      <c r="C364" s="60"/>
      <c r="D364" s="60"/>
      <c r="E364" s="69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5.75" customHeight="1" x14ac:dyDescent="0.2">
      <c r="A365" s="60"/>
      <c r="B365" s="60"/>
      <c r="C365" s="60"/>
      <c r="D365" s="60"/>
      <c r="E365" s="69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5.75" customHeight="1" x14ac:dyDescent="0.2">
      <c r="A366" s="60"/>
      <c r="B366" s="60"/>
      <c r="C366" s="60"/>
      <c r="D366" s="60"/>
      <c r="E366" s="69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5.75" customHeight="1" x14ac:dyDescent="0.2">
      <c r="A367" s="60"/>
      <c r="B367" s="60"/>
      <c r="C367" s="60"/>
      <c r="D367" s="60"/>
      <c r="E367" s="69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5.75" customHeight="1" x14ac:dyDescent="0.2">
      <c r="A368" s="60"/>
      <c r="B368" s="60"/>
      <c r="C368" s="60"/>
      <c r="D368" s="60"/>
      <c r="E368" s="69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5.75" customHeight="1" x14ac:dyDescent="0.2">
      <c r="A369" s="60"/>
      <c r="B369" s="60"/>
      <c r="C369" s="60"/>
      <c r="D369" s="60"/>
      <c r="E369" s="69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5.75" customHeight="1" x14ac:dyDescent="0.2">
      <c r="A370" s="60"/>
      <c r="B370" s="60"/>
      <c r="C370" s="60"/>
      <c r="D370" s="60"/>
      <c r="E370" s="69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5.75" customHeight="1" x14ac:dyDescent="0.2">
      <c r="A371" s="60"/>
      <c r="B371" s="60"/>
      <c r="C371" s="60"/>
      <c r="D371" s="60"/>
      <c r="E371" s="69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5.75" customHeight="1" x14ac:dyDescent="0.2">
      <c r="A372" s="60"/>
      <c r="B372" s="60"/>
      <c r="C372" s="60"/>
      <c r="D372" s="60"/>
      <c r="E372" s="69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5.75" customHeight="1" x14ac:dyDescent="0.2">
      <c r="A373" s="60"/>
      <c r="B373" s="60"/>
      <c r="C373" s="60"/>
      <c r="D373" s="60"/>
      <c r="E373" s="69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5.75" customHeight="1" x14ac:dyDescent="0.2">
      <c r="A374" s="60"/>
      <c r="B374" s="60"/>
      <c r="C374" s="60"/>
      <c r="D374" s="60"/>
      <c r="E374" s="69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5.75" customHeight="1" x14ac:dyDescent="0.2">
      <c r="A375" s="60"/>
      <c r="B375" s="60"/>
      <c r="C375" s="60"/>
      <c r="D375" s="60"/>
      <c r="E375" s="69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5.75" customHeight="1" x14ac:dyDescent="0.2">
      <c r="A376" s="60"/>
      <c r="B376" s="60"/>
      <c r="C376" s="60"/>
      <c r="D376" s="60"/>
      <c r="E376" s="69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5.75" customHeight="1" x14ac:dyDescent="0.2">
      <c r="A377" s="60"/>
      <c r="B377" s="60"/>
      <c r="C377" s="60"/>
      <c r="D377" s="60"/>
      <c r="E377" s="69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5.75" customHeight="1" x14ac:dyDescent="0.2">
      <c r="A378" s="60"/>
      <c r="B378" s="60"/>
      <c r="C378" s="60"/>
      <c r="D378" s="60"/>
      <c r="E378" s="69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5.75" customHeight="1" x14ac:dyDescent="0.2">
      <c r="A379" s="60"/>
      <c r="B379" s="60"/>
      <c r="C379" s="60"/>
      <c r="D379" s="60"/>
      <c r="E379" s="69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5.75" customHeight="1" x14ac:dyDescent="0.2">
      <c r="A380" s="60"/>
      <c r="B380" s="60"/>
      <c r="C380" s="60"/>
      <c r="D380" s="60"/>
      <c r="E380" s="69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5.75" customHeight="1" x14ac:dyDescent="0.2">
      <c r="A381" s="60"/>
      <c r="B381" s="60"/>
      <c r="C381" s="60"/>
      <c r="D381" s="60"/>
      <c r="E381" s="69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5.75" customHeight="1" x14ac:dyDescent="0.2">
      <c r="A382" s="60"/>
      <c r="B382" s="60"/>
      <c r="C382" s="60"/>
      <c r="D382" s="60"/>
      <c r="E382" s="69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5.75" customHeight="1" x14ac:dyDescent="0.2">
      <c r="A383" s="60"/>
      <c r="B383" s="60"/>
      <c r="C383" s="60"/>
      <c r="D383" s="60"/>
      <c r="E383" s="69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5.75" customHeight="1" x14ac:dyDescent="0.2">
      <c r="A384" s="60"/>
      <c r="B384" s="60"/>
      <c r="C384" s="60"/>
      <c r="D384" s="60"/>
      <c r="E384" s="69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5.75" customHeight="1" x14ac:dyDescent="0.2">
      <c r="A385" s="60"/>
      <c r="B385" s="60"/>
      <c r="C385" s="60"/>
      <c r="D385" s="60"/>
      <c r="E385" s="69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5.75" customHeight="1" x14ac:dyDescent="0.2">
      <c r="A386" s="60"/>
      <c r="B386" s="60"/>
      <c r="C386" s="60"/>
      <c r="D386" s="60"/>
      <c r="E386" s="69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5.75" customHeight="1" x14ac:dyDescent="0.2">
      <c r="A387" s="60"/>
      <c r="B387" s="60"/>
      <c r="C387" s="60"/>
      <c r="D387" s="60"/>
      <c r="E387" s="69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5.75" customHeight="1" x14ac:dyDescent="0.2">
      <c r="A388" s="60"/>
      <c r="B388" s="60"/>
      <c r="C388" s="60"/>
      <c r="D388" s="60"/>
      <c r="E388" s="69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5.75" customHeight="1" x14ac:dyDescent="0.2">
      <c r="A389" s="60"/>
      <c r="B389" s="60"/>
      <c r="C389" s="60"/>
      <c r="D389" s="60"/>
      <c r="E389" s="69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5.75" customHeight="1" x14ac:dyDescent="0.2">
      <c r="A390" s="60"/>
      <c r="B390" s="60"/>
      <c r="C390" s="60"/>
      <c r="D390" s="60"/>
      <c r="E390" s="69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5.75" customHeight="1" x14ac:dyDescent="0.2">
      <c r="A391" s="60"/>
      <c r="B391" s="60"/>
      <c r="C391" s="60"/>
      <c r="D391" s="60"/>
      <c r="E391" s="69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5.75" customHeight="1" x14ac:dyDescent="0.2">
      <c r="A392" s="60"/>
      <c r="B392" s="60"/>
      <c r="C392" s="60"/>
      <c r="D392" s="60"/>
      <c r="E392" s="69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5.75" customHeight="1" x14ac:dyDescent="0.2">
      <c r="A393" s="60"/>
      <c r="B393" s="60"/>
      <c r="C393" s="60"/>
      <c r="D393" s="60"/>
      <c r="E393" s="69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5.75" customHeight="1" x14ac:dyDescent="0.2">
      <c r="A394" s="60"/>
      <c r="B394" s="60"/>
      <c r="C394" s="60"/>
      <c r="D394" s="60"/>
      <c r="E394" s="69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5.75" customHeight="1" x14ac:dyDescent="0.2">
      <c r="A395" s="60"/>
      <c r="B395" s="60"/>
      <c r="C395" s="60"/>
      <c r="D395" s="60"/>
      <c r="E395" s="69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5.75" customHeight="1" x14ac:dyDescent="0.2">
      <c r="A396" s="60"/>
      <c r="B396" s="60"/>
      <c r="C396" s="60"/>
      <c r="D396" s="60"/>
      <c r="E396" s="69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5.75" customHeight="1" x14ac:dyDescent="0.2">
      <c r="A397" s="60"/>
      <c r="B397" s="60"/>
      <c r="C397" s="60"/>
      <c r="D397" s="60"/>
      <c r="E397" s="69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5.75" customHeight="1" x14ac:dyDescent="0.2">
      <c r="A398" s="60"/>
      <c r="B398" s="60"/>
      <c r="C398" s="60"/>
      <c r="D398" s="60"/>
      <c r="E398" s="69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5.75" customHeight="1" x14ac:dyDescent="0.2">
      <c r="A399" s="60"/>
      <c r="B399" s="60"/>
      <c r="C399" s="60"/>
      <c r="D399" s="60"/>
      <c r="E399" s="69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5.75" customHeight="1" x14ac:dyDescent="0.2">
      <c r="A400" s="60"/>
      <c r="B400" s="60"/>
      <c r="C400" s="60"/>
      <c r="D400" s="60"/>
      <c r="E400" s="69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5.75" customHeight="1" x14ac:dyDescent="0.2">
      <c r="A401" s="60"/>
      <c r="B401" s="60"/>
      <c r="C401" s="60"/>
      <c r="D401" s="60"/>
      <c r="E401" s="69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5.75" customHeight="1" x14ac:dyDescent="0.2">
      <c r="A402" s="60"/>
      <c r="B402" s="60"/>
      <c r="C402" s="60"/>
      <c r="D402" s="60"/>
      <c r="E402" s="69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5.75" customHeight="1" x14ac:dyDescent="0.2">
      <c r="A403" s="60"/>
      <c r="B403" s="60"/>
      <c r="C403" s="60"/>
      <c r="D403" s="60"/>
      <c r="E403" s="69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5.75" customHeight="1" x14ac:dyDescent="0.2">
      <c r="A404" s="60"/>
      <c r="B404" s="60"/>
      <c r="C404" s="60"/>
      <c r="D404" s="60"/>
      <c r="E404" s="69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5.75" customHeight="1" x14ac:dyDescent="0.2">
      <c r="A405" s="60"/>
      <c r="B405" s="60"/>
      <c r="C405" s="60"/>
      <c r="D405" s="60"/>
      <c r="E405" s="69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5.75" customHeight="1" x14ac:dyDescent="0.2">
      <c r="A406" s="60"/>
      <c r="B406" s="60"/>
      <c r="C406" s="60"/>
      <c r="D406" s="60"/>
      <c r="E406" s="69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5.75" customHeight="1" x14ac:dyDescent="0.2">
      <c r="A407" s="60"/>
      <c r="B407" s="60"/>
      <c r="C407" s="60"/>
      <c r="D407" s="60"/>
      <c r="E407" s="69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5.75" customHeight="1" x14ac:dyDescent="0.2">
      <c r="A408" s="60"/>
      <c r="B408" s="60"/>
      <c r="C408" s="60"/>
      <c r="D408" s="60"/>
      <c r="E408" s="69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5.75" customHeight="1" x14ac:dyDescent="0.2">
      <c r="A409" s="60"/>
      <c r="B409" s="60"/>
      <c r="C409" s="60"/>
      <c r="D409" s="60"/>
      <c r="E409" s="69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5.75" customHeight="1" x14ac:dyDescent="0.2">
      <c r="A410" s="60"/>
      <c r="B410" s="60"/>
      <c r="C410" s="60"/>
      <c r="D410" s="60"/>
      <c r="E410" s="69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5.75" customHeight="1" x14ac:dyDescent="0.2">
      <c r="A411" s="60"/>
      <c r="B411" s="60"/>
      <c r="C411" s="60"/>
      <c r="D411" s="60"/>
      <c r="E411" s="69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5.75" customHeight="1" x14ac:dyDescent="0.2">
      <c r="A412" s="60"/>
      <c r="B412" s="60"/>
      <c r="C412" s="60"/>
      <c r="D412" s="60"/>
      <c r="E412" s="69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5.75" customHeight="1" x14ac:dyDescent="0.2">
      <c r="A413" s="60"/>
      <c r="B413" s="60"/>
      <c r="C413" s="60"/>
      <c r="D413" s="60"/>
      <c r="E413" s="69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5.75" customHeight="1" x14ac:dyDescent="0.2">
      <c r="A414" s="60"/>
      <c r="B414" s="60"/>
      <c r="C414" s="60"/>
      <c r="D414" s="60"/>
      <c r="E414" s="69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5.75" customHeight="1" x14ac:dyDescent="0.2">
      <c r="A415" s="60"/>
      <c r="B415" s="60"/>
      <c r="C415" s="60"/>
      <c r="D415" s="60"/>
      <c r="E415" s="69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5.75" customHeight="1" x14ac:dyDescent="0.2">
      <c r="A416" s="60"/>
      <c r="B416" s="60"/>
      <c r="C416" s="60"/>
      <c r="D416" s="60"/>
      <c r="E416" s="69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5.75" customHeight="1" x14ac:dyDescent="0.2">
      <c r="A417" s="60"/>
      <c r="B417" s="60"/>
      <c r="C417" s="60"/>
      <c r="D417" s="60"/>
      <c r="E417" s="69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5.75" customHeight="1" x14ac:dyDescent="0.2">
      <c r="A418" s="60"/>
      <c r="B418" s="60"/>
      <c r="C418" s="60"/>
      <c r="D418" s="60"/>
      <c r="E418" s="69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5.75" customHeight="1" x14ac:dyDescent="0.2">
      <c r="A419" s="60"/>
      <c r="B419" s="60"/>
      <c r="C419" s="60"/>
      <c r="D419" s="60"/>
      <c r="E419" s="69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5.75" customHeight="1" x14ac:dyDescent="0.2">
      <c r="A420" s="60"/>
      <c r="B420" s="60"/>
      <c r="C420" s="60"/>
      <c r="D420" s="60"/>
      <c r="E420" s="69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5.75" customHeight="1" x14ac:dyDescent="0.2">
      <c r="A421" s="60"/>
      <c r="B421" s="60"/>
      <c r="C421" s="60"/>
      <c r="D421" s="60"/>
      <c r="E421" s="69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5.75" customHeight="1" x14ac:dyDescent="0.2">
      <c r="A422" s="60"/>
      <c r="B422" s="60"/>
      <c r="C422" s="60"/>
      <c r="D422" s="60"/>
      <c r="E422" s="69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5.75" customHeight="1" x14ac:dyDescent="0.2">
      <c r="A423" s="60"/>
      <c r="B423" s="60"/>
      <c r="C423" s="60"/>
      <c r="D423" s="60"/>
      <c r="E423" s="69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5.75" customHeight="1" x14ac:dyDescent="0.2">
      <c r="A424" s="60"/>
      <c r="B424" s="60"/>
      <c r="C424" s="60"/>
      <c r="D424" s="60"/>
      <c r="E424" s="69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5.75" customHeight="1" x14ac:dyDescent="0.2">
      <c r="A425" s="60"/>
      <c r="B425" s="60"/>
      <c r="C425" s="60"/>
      <c r="D425" s="60"/>
      <c r="E425" s="69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5.75" customHeight="1" x14ac:dyDescent="0.2">
      <c r="A426" s="60"/>
      <c r="B426" s="60"/>
      <c r="C426" s="60"/>
      <c r="D426" s="60"/>
      <c r="E426" s="69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5.75" customHeight="1" x14ac:dyDescent="0.2">
      <c r="A427" s="60"/>
      <c r="B427" s="60"/>
      <c r="C427" s="60"/>
      <c r="D427" s="60"/>
      <c r="E427" s="69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5.75" customHeight="1" x14ac:dyDescent="0.2">
      <c r="A428" s="60"/>
      <c r="B428" s="60"/>
      <c r="C428" s="60"/>
      <c r="D428" s="60"/>
      <c r="E428" s="69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5.75" customHeight="1" x14ac:dyDescent="0.2">
      <c r="A429" s="60"/>
      <c r="B429" s="60"/>
      <c r="C429" s="60"/>
      <c r="D429" s="60"/>
      <c r="E429" s="69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5.75" customHeight="1" x14ac:dyDescent="0.2">
      <c r="A430" s="60"/>
      <c r="B430" s="60"/>
      <c r="C430" s="60"/>
      <c r="D430" s="60"/>
      <c r="E430" s="69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5.75" customHeight="1" x14ac:dyDescent="0.2">
      <c r="A431" s="60"/>
      <c r="B431" s="60"/>
      <c r="C431" s="60"/>
      <c r="D431" s="60"/>
      <c r="E431" s="69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5.75" customHeight="1" x14ac:dyDescent="0.2">
      <c r="A432" s="60"/>
      <c r="B432" s="60"/>
      <c r="C432" s="60"/>
      <c r="D432" s="60"/>
      <c r="E432" s="69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5.75" customHeight="1" x14ac:dyDescent="0.2">
      <c r="A433" s="60"/>
      <c r="B433" s="60"/>
      <c r="C433" s="60"/>
      <c r="D433" s="60"/>
      <c r="E433" s="69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5.75" customHeight="1" x14ac:dyDescent="0.2">
      <c r="A434" s="60"/>
      <c r="B434" s="60"/>
      <c r="C434" s="60"/>
      <c r="D434" s="60"/>
      <c r="E434" s="69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5.75" customHeight="1" x14ac:dyDescent="0.2">
      <c r="A435" s="60"/>
      <c r="B435" s="60"/>
      <c r="C435" s="60"/>
      <c r="D435" s="60"/>
      <c r="E435" s="69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5.75" customHeight="1" x14ac:dyDescent="0.2">
      <c r="A436" s="60"/>
      <c r="B436" s="60"/>
      <c r="C436" s="60"/>
      <c r="D436" s="60"/>
      <c r="E436" s="69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5.75" customHeight="1" x14ac:dyDescent="0.2">
      <c r="A437" s="60"/>
      <c r="B437" s="60"/>
      <c r="C437" s="60"/>
      <c r="D437" s="60"/>
      <c r="E437" s="69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5.75" customHeight="1" x14ac:dyDescent="0.2">
      <c r="A438" s="60"/>
      <c r="B438" s="60"/>
      <c r="C438" s="60"/>
      <c r="D438" s="60"/>
      <c r="E438" s="69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5.75" customHeight="1" x14ac:dyDescent="0.2">
      <c r="A439" s="60"/>
      <c r="B439" s="60"/>
      <c r="C439" s="60"/>
      <c r="D439" s="60"/>
      <c r="E439" s="69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5.75" customHeight="1" x14ac:dyDescent="0.2">
      <c r="A440" s="60"/>
      <c r="B440" s="60"/>
      <c r="C440" s="60"/>
      <c r="D440" s="60"/>
      <c r="E440" s="69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5.75" customHeight="1" x14ac:dyDescent="0.2">
      <c r="A441" s="60"/>
      <c r="B441" s="60"/>
      <c r="C441" s="60"/>
      <c r="D441" s="60"/>
      <c r="E441" s="69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5.75" customHeight="1" x14ac:dyDescent="0.2">
      <c r="A442" s="60"/>
      <c r="B442" s="60"/>
      <c r="C442" s="60"/>
      <c r="D442" s="60"/>
      <c r="E442" s="69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5.75" customHeight="1" x14ac:dyDescent="0.2">
      <c r="A443" s="60"/>
      <c r="B443" s="60"/>
      <c r="C443" s="60"/>
      <c r="D443" s="60"/>
      <c r="E443" s="69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5.75" customHeight="1" x14ac:dyDescent="0.2">
      <c r="A444" s="60"/>
      <c r="B444" s="60"/>
      <c r="C444" s="60"/>
      <c r="D444" s="60"/>
      <c r="E444" s="69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5.75" customHeight="1" x14ac:dyDescent="0.2">
      <c r="A445" s="60"/>
      <c r="B445" s="60"/>
      <c r="C445" s="60"/>
      <c r="D445" s="60"/>
      <c r="E445" s="69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5.75" customHeight="1" x14ac:dyDescent="0.2">
      <c r="A446" s="60"/>
      <c r="B446" s="60"/>
      <c r="C446" s="60"/>
      <c r="D446" s="60"/>
      <c r="E446" s="69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5.75" customHeight="1" x14ac:dyDescent="0.2">
      <c r="A447" s="60"/>
      <c r="B447" s="60"/>
      <c r="C447" s="60"/>
      <c r="D447" s="60"/>
      <c r="E447" s="69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5.75" customHeight="1" x14ac:dyDescent="0.2">
      <c r="A448" s="60"/>
      <c r="B448" s="60"/>
      <c r="C448" s="60"/>
      <c r="D448" s="60"/>
      <c r="E448" s="69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5.75" customHeight="1" x14ac:dyDescent="0.2">
      <c r="A449" s="60"/>
      <c r="B449" s="60"/>
      <c r="C449" s="60"/>
      <c r="D449" s="60"/>
      <c r="E449" s="69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5.75" customHeight="1" x14ac:dyDescent="0.2">
      <c r="A450" s="60"/>
      <c r="B450" s="60"/>
      <c r="C450" s="60"/>
      <c r="D450" s="60"/>
      <c r="E450" s="69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5.75" customHeight="1" x14ac:dyDescent="0.2">
      <c r="A451" s="60"/>
      <c r="B451" s="60"/>
      <c r="C451" s="60"/>
      <c r="D451" s="60"/>
      <c r="E451" s="69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5.75" customHeight="1" x14ac:dyDescent="0.2">
      <c r="A452" s="60"/>
      <c r="B452" s="60"/>
      <c r="C452" s="60"/>
      <c r="D452" s="60"/>
      <c r="E452" s="69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5.75" customHeight="1" x14ac:dyDescent="0.2">
      <c r="A453" s="60"/>
      <c r="B453" s="60"/>
      <c r="C453" s="60"/>
      <c r="D453" s="60"/>
      <c r="E453" s="69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5.75" customHeight="1" x14ac:dyDescent="0.2">
      <c r="A454" s="60"/>
      <c r="B454" s="60"/>
      <c r="C454" s="60"/>
      <c r="D454" s="60"/>
      <c r="E454" s="69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5.75" customHeight="1" x14ac:dyDescent="0.2">
      <c r="A455" s="60"/>
      <c r="B455" s="60"/>
      <c r="C455" s="60"/>
      <c r="D455" s="60"/>
      <c r="E455" s="69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5.75" customHeight="1" x14ac:dyDescent="0.2">
      <c r="A456" s="60"/>
      <c r="B456" s="60"/>
      <c r="C456" s="60"/>
      <c r="D456" s="60"/>
      <c r="E456" s="69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5.75" customHeight="1" x14ac:dyDescent="0.2">
      <c r="A457" s="60"/>
      <c r="B457" s="60"/>
      <c r="C457" s="60"/>
      <c r="D457" s="60"/>
      <c r="E457" s="69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5.75" customHeight="1" x14ac:dyDescent="0.2">
      <c r="A458" s="60"/>
      <c r="B458" s="60"/>
      <c r="C458" s="60"/>
      <c r="D458" s="60"/>
      <c r="E458" s="69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5.75" customHeight="1" x14ac:dyDescent="0.2">
      <c r="A459" s="60"/>
      <c r="B459" s="60"/>
      <c r="C459" s="60"/>
      <c r="D459" s="60"/>
      <c r="E459" s="69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5.75" customHeight="1" x14ac:dyDescent="0.2">
      <c r="A460" s="60"/>
      <c r="B460" s="60"/>
      <c r="C460" s="60"/>
      <c r="D460" s="60"/>
      <c r="E460" s="69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5.75" customHeight="1" x14ac:dyDescent="0.2">
      <c r="A461" s="60"/>
      <c r="B461" s="60"/>
      <c r="C461" s="60"/>
      <c r="D461" s="60"/>
      <c r="E461" s="69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5.75" customHeight="1" x14ac:dyDescent="0.2">
      <c r="A462" s="60"/>
      <c r="B462" s="60"/>
      <c r="C462" s="60"/>
      <c r="D462" s="60"/>
      <c r="E462" s="69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5.75" customHeight="1" x14ac:dyDescent="0.2">
      <c r="A463" s="60"/>
      <c r="B463" s="60"/>
      <c r="C463" s="60"/>
      <c r="D463" s="60"/>
      <c r="E463" s="69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5.75" customHeight="1" x14ac:dyDescent="0.2">
      <c r="A464" s="60"/>
      <c r="B464" s="60"/>
      <c r="C464" s="60"/>
      <c r="D464" s="60"/>
      <c r="E464" s="69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5.75" customHeight="1" x14ac:dyDescent="0.2">
      <c r="A465" s="60"/>
      <c r="B465" s="60"/>
      <c r="C465" s="60"/>
      <c r="D465" s="60"/>
      <c r="E465" s="69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5.75" customHeight="1" x14ac:dyDescent="0.2">
      <c r="A466" s="60"/>
      <c r="B466" s="60"/>
      <c r="C466" s="60"/>
      <c r="D466" s="60"/>
      <c r="E466" s="69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5.75" customHeight="1" x14ac:dyDescent="0.2">
      <c r="A467" s="60"/>
      <c r="B467" s="60"/>
      <c r="C467" s="60"/>
      <c r="D467" s="60"/>
      <c r="E467" s="69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5.75" customHeight="1" x14ac:dyDescent="0.2">
      <c r="A468" s="60"/>
      <c r="B468" s="60"/>
      <c r="C468" s="60"/>
      <c r="D468" s="60"/>
      <c r="E468" s="69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5.75" customHeight="1" x14ac:dyDescent="0.2">
      <c r="A469" s="60"/>
      <c r="B469" s="60"/>
      <c r="C469" s="60"/>
      <c r="D469" s="60"/>
      <c r="E469" s="69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5.75" customHeight="1" x14ac:dyDescent="0.2">
      <c r="A470" s="60"/>
      <c r="B470" s="60"/>
      <c r="C470" s="60"/>
      <c r="D470" s="60"/>
      <c r="E470" s="69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5.75" customHeight="1" x14ac:dyDescent="0.2">
      <c r="A471" s="60"/>
      <c r="B471" s="60"/>
      <c r="C471" s="60"/>
      <c r="D471" s="60"/>
      <c r="E471" s="69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5.75" customHeight="1" x14ac:dyDescent="0.2">
      <c r="A472" s="60"/>
      <c r="B472" s="60"/>
      <c r="C472" s="60"/>
      <c r="D472" s="60"/>
      <c r="E472" s="69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5.75" customHeight="1" x14ac:dyDescent="0.2">
      <c r="A473" s="60"/>
      <c r="B473" s="60"/>
      <c r="C473" s="60"/>
      <c r="D473" s="60"/>
      <c r="E473" s="69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5.75" customHeight="1" x14ac:dyDescent="0.2">
      <c r="A474" s="60"/>
      <c r="B474" s="60"/>
      <c r="C474" s="60"/>
      <c r="D474" s="60"/>
      <c r="E474" s="69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5.75" customHeight="1" x14ac:dyDescent="0.2">
      <c r="A475" s="60"/>
      <c r="B475" s="60"/>
      <c r="C475" s="60"/>
      <c r="D475" s="60"/>
      <c r="E475" s="69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5.75" customHeight="1" x14ac:dyDescent="0.2">
      <c r="A476" s="60"/>
      <c r="B476" s="60"/>
      <c r="C476" s="60"/>
      <c r="D476" s="60"/>
      <c r="E476" s="69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5.75" customHeight="1" x14ac:dyDescent="0.2">
      <c r="A477" s="60"/>
      <c r="B477" s="60"/>
      <c r="C477" s="60"/>
      <c r="D477" s="60"/>
      <c r="E477" s="69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5.75" customHeight="1" x14ac:dyDescent="0.2">
      <c r="A478" s="60"/>
      <c r="B478" s="60"/>
      <c r="C478" s="60"/>
      <c r="D478" s="60"/>
      <c r="E478" s="69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5.75" customHeight="1" x14ac:dyDescent="0.2">
      <c r="A479" s="60"/>
      <c r="B479" s="60"/>
      <c r="C479" s="60"/>
      <c r="D479" s="60"/>
      <c r="E479" s="69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5.75" customHeight="1" x14ac:dyDescent="0.2">
      <c r="A480" s="60"/>
      <c r="B480" s="60"/>
      <c r="C480" s="60"/>
      <c r="D480" s="60"/>
      <c r="E480" s="69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5.75" customHeight="1" x14ac:dyDescent="0.2">
      <c r="A481" s="60"/>
      <c r="B481" s="60"/>
      <c r="C481" s="60"/>
      <c r="D481" s="60"/>
      <c r="E481" s="69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5.75" customHeight="1" x14ac:dyDescent="0.2">
      <c r="A482" s="60"/>
      <c r="B482" s="60"/>
      <c r="C482" s="60"/>
      <c r="D482" s="60"/>
      <c r="E482" s="69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5.75" customHeight="1" x14ac:dyDescent="0.2">
      <c r="A483" s="60"/>
      <c r="B483" s="60"/>
      <c r="C483" s="60"/>
      <c r="D483" s="60"/>
      <c r="E483" s="69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5.75" customHeight="1" x14ac:dyDescent="0.2">
      <c r="A484" s="60"/>
      <c r="B484" s="60"/>
      <c r="C484" s="60"/>
      <c r="D484" s="60"/>
      <c r="E484" s="69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5.75" customHeight="1" x14ac:dyDescent="0.2">
      <c r="A485" s="60"/>
      <c r="B485" s="60"/>
      <c r="C485" s="60"/>
      <c r="D485" s="60"/>
      <c r="E485" s="69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5.75" customHeight="1" x14ac:dyDescent="0.2">
      <c r="A486" s="60"/>
      <c r="B486" s="60"/>
      <c r="C486" s="60"/>
      <c r="D486" s="60"/>
      <c r="E486" s="69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5.75" customHeight="1" x14ac:dyDescent="0.2">
      <c r="A487" s="60"/>
      <c r="B487" s="60"/>
      <c r="C487" s="60"/>
      <c r="D487" s="60"/>
      <c r="E487" s="69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5.75" customHeight="1" x14ac:dyDescent="0.2">
      <c r="A488" s="60"/>
      <c r="B488" s="60"/>
      <c r="C488" s="60"/>
      <c r="D488" s="60"/>
      <c r="E488" s="69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5.75" customHeight="1" x14ac:dyDescent="0.2">
      <c r="A489" s="60"/>
      <c r="B489" s="60"/>
      <c r="C489" s="60"/>
      <c r="D489" s="60"/>
      <c r="E489" s="69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5.75" customHeight="1" x14ac:dyDescent="0.2">
      <c r="A490" s="60"/>
      <c r="B490" s="60"/>
      <c r="C490" s="60"/>
      <c r="D490" s="60"/>
      <c r="E490" s="69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5.75" customHeight="1" x14ac:dyDescent="0.2">
      <c r="A491" s="60"/>
      <c r="B491" s="60"/>
      <c r="C491" s="60"/>
      <c r="D491" s="60"/>
      <c r="E491" s="69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5.75" customHeight="1" x14ac:dyDescent="0.2">
      <c r="A492" s="60"/>
      <c r="B492" s="60"/>
      <c r="C492" s="60"/>
      <c r="D492" s="60"/>
      <c r="E492" s="69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5.75" customHeight="1" x14ac:dyDescent="0.2">
      <c r="A493" s="60"/>
      <c r="B493" s="60"/>
      <c r="C493" s="60"/>
      <c r="D493" s="60"/>
      <c r="E493" s="69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5.75" customHeight="1" x14ac:dyDescent="0.2">
      <c r="A494" s="60"/>
      <c r="B494" s="60"/>
      <c r="C494" s="60"/>
      <c r="D494" s="60"/>
      <c r="E494" s="69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5.75" customHeight="1" x14ac:dyDescent="0.2">
      <c r="A495" s="60"/>
      <c r="B495" s="60"/>
      <c r="C495" s="60"/>
      <c r="D495" s="60"/>
      <c r="E495" s="69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5.75" customHeight="1" x14ac:dyDescent="0.2">
      <c r="A496" s="60"/>
      <c r="B496" s="60"/>
      <c r="C496" s="60"/>
      <c r="D496" s="60"/>
      <c r="E496" s="69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5.75" customHeight="1" x14ac:dyDescent="0.2">
      <c r="A497" s="60"/>
      <c r="B497" s="60"/>
      <c r="C497" s="60"/>
      <c r="D497" s="60"/>
      <c r="E497" s="69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5.75" customHeight="1" x14ac:dyDescent="0.2">
      <c r="A498" s="60"/>
      <c r="B498" s="60"/>
      <c r="C498" s="60"/>
      <c r="D498" s="60"/>
      <c r="E498" s="69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5.75" customHeight="1" x14ac:dyDescent="0.2">
      <c r="A499" s="60"/>
      <c r="B499" s="60"/>
      <c r="C499" s="60"/>
      <c r="D499" s="60"/>
      <c r="E499" s="69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5.75" customHeight="1" x14ac:dyDescent="0.2">
      <c r="A500" s="60"/>
      <c r="B500" s="60"/>
      <c r="C500" s="60"/>
      <c r="D500" s="60"/>
      <c r="E500" s="69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5.75" customHeight="1" x14ac:dyDescent="0.2">
      <c r="A501" s="60"/>
      <c r="B501" s="60"/>
      <c r="C501" s="60"/>
      <c r="D501" s="60"/>
      <c r="E501" s="69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5.75" customHeight="1" x14ac:dyDescent="0.2">
      <c r="A502" s="60"/>
      <c r="B502" s="60"/>
      <c r="C502" s="60"/>
      <c r="D502" s="60"/>
      <c r="E502" s="69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5.75" customHeight="1" x14ac:dyDescent="0.2">
      <c r="A503" s="60"/>
      <c r="B503" s="60"/>
      <c r="C503" s="60"/>
      <c r="D503" s="60"/>
      <c r="E503" s="69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5.75" customHeight="1" x14ac:dyDescent="0.2">
      <c r="A504" s="60"/>
      <c r="B504" s="60"/>
      <c r="C504" s="60"/>
      <c r="D504" s="60"/>
      <c r="E504" s="69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5.75" customHeight="1" x14ac:dyDescent="0.2">
      <c r="A505" s="60"/>
      <c r="B505" s="60"/>
      <c r="C505" s="60"/>
      <c r="D505" s="60"/>
      <c r="E505" s="69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5.75" customHeight="1" x14ac:dyDescent="0.2">
      <c r="A506" s="60"/>
      <c r="B506" s="60"/>
      <c r="C506" s="60"/>
      <c r="D506" s="60"/>
      <c r="E506" s="69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5.75" customHeight="1" x14ac:dyDescent="0.2">
      <c r="A507" s="60"/>
      <c r="B507" s="60"/>
      <c r="C507" s="60"/>
      <c r="D507" s="60"/>
      <c r="E507" s="69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5.75" customHeight="1" x14ac:dyDescent="0.2">
      <c r="A508" s="60"/>
      <c r="B508" s="60"/>
      <c r="C508" s="60"/>
      <c r="D508" s="60"/>
      <c r="E508" s="69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5.75" customHeight="1" x14ac:dyDescent="0.2">
      <c r="A509" s="60"/>
      <c r="B509" s="60"/>
      <c r="C509" s="60"/>
      <c r="D509" s="60"/>
      <c r="E509" s="69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5.75" customHeight="1" x14ac:dyDescent="0.2">
      <c r="A510" s="60"/>
      <c r="B510" s="60"/>
      <c r="C510" s="60"/>
      <c r="D510" s="60"/>
      <c r="E510" s="69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5.75" customHeight="1" x14ac:dyDescent="0.2">
      <c r="A511" s="60"/>
      <c r="B511" s="60"/>
      <c r="C511" s="60"/>
      <c r="D511" s="60"/>
      <c r="E511" s="69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5.75" customHeight="1" x14ac:dyDescent="0.2">
      <c r="A512" s="60"/>
      <c r="B512" s="60"/>
      <c r="C512" s="60"/>
      <c r="D512" s="60"/>
      <c r="E512" s="69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5.75" customHeight="1" x14ac:dyDescent="0.2">
      <c r="A513" s="60"/>
      <c r="B513" s="60"/>
      <c r="C513" s="60"/>
      <c r="D513" s="60"/>
      <c r="E513" s="69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5.75" customHeight="1" x14ac:dyDescent="0.2">
      <c r="A514" s="60"/>
      <c r="B514" s="60"/>
      <c r="C514" s="60"/>
      <c r="D514" s="60"/>
      <c r="E514" s="69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5.75" customHeight="1" x14ac:dyDescent="0.2">
      <c r="A515" s="60"/>
      <c r="B515" s="60"/>
      <c r="C515" s="60"/>
      <c r="D515" s="60"/>
      <c r="E515" s="69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5.75" customHeight="1" x14ac:dyDescent="0.2">
      <c r="A516" s="60"/>
      <c r="B516" s="60"/>
      <c r="C516" s="60"/>
      <c r="D516" s="60"/>
      <c r="E516" s="69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5.75" customHeight="1" x14ac:dyDescent="0.2">
      <c r="A517" s="60"/>
      <c r="B517" s="60"/>
      <c r="C517" s="60"/>
      <c r="D517" s="60"/>
      <c r="E517" s="69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5.75" customHeight="1" x14ac:dyDescent="0.2">
      <c r="A518" s="60"/>
      <c r="B518" s="60"/>
      <c r="C518" s="60"/>
      <c r="D518" s="60"/>
      <c r="E518" s="69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5.75" customHeight="1" x14ac:dyDescent="0.2">
      <c r="A519" s="60"/>
      <c r="B519" s="60"/>
      <c r="C519" s="60"/>
      <c r="D519" s="60"/>
      <c r="E519" s="69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5.75" customHeight="1" x14ac:dyDescent="0.2">
      <c r="A520" s="60"/>
      <c r="B520" s="60"/>
      <c r="C520" s="60"/>
      <c r="D520" s="60"/>
      <c r="E520" s="69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5.75" customHeight="1" x14ac:dyDescent="0.2">
      <c r="A521" s="60"/>
      <c r="B521" s="60"/>
      <c r="C521" s="60"/>
      <c r="D521" s="60"/>
      <c r="E521" s="69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5.75" customHeight="1" x14ac:dyDescent="0.2">
      <c r="A522" s="60"/>
      <c r="B522" s="60"/>
      <c r="C522" s="60"/>
      <c r="D522" s="60"/>
      <c r="E522" s="69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5.75" customHeight="1" x14ac:dyDescent="0.2">
      <c r="A523" s="60"/>
      <c r="B523" s="60"/>
      <c r="C523" s="60"/>
      <c r="D523" s="60"/>
      <c r="E523" s="69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5.75" customHeight="1" x14ac:dyDescent="0.2">
      <c r="A524" s="60"/>
      <c r="B524" s="60"/>
      <c r="C524" s="60"/>
      <c r="D524" s="60"/>
      <c r="E524" s="69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5.75" customHeight="1" x14ac:dyDescent="0.2">
      <c r="A525" s="60"/>
      <c r="B525" s="60"/>
      <c r="C525" s="60"/>
      <c r="D525" s="60"/>
      <c r="E525" s="69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5.75" customHeight="1" x14ac:dyDescent="0.2">
      <c r="A526" s="60"/>
      <c r="B526" s="60"/>
      <c r="C526" s="60"/>
      <c r="D526" s="60"/>
      <c r="E526" s="69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5.75" customHeight="1" x14ac:dyDescent="0.2">
      <c r="A527" s="60"/>
      <c r="B527" s="60"/>
      <c r="C527" s="60"/>
      <c r="D527" s="60"/>
      <c r="E527" s="69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5.75" customHeight="1" x14ac:dyDescent="0.2">
      <c r="A528" s="60"/>
      <c r="B528" s="60"/>
      <c r="C528" s="60"/>
      <c r="D528" s="60"/>
      <c r="E528" s="69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5.75" customHeight="1" x14ac:dyDescent="0.2">
      <c r="A529" s="60"/>
      <c r="B529" s="60"/>
      <c r="C529" s="60"/>
      <c r="D529" s="60"/>
      <c r="E529" s="69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5.75" customHeight="1" x14ac:dyDescent="0.2">
      <c r="A530" s="60"/>
      <c r="B530" s="60"/>
      <c r="C530" s="60"/>
      <c r="D530" s="60"/>
      <c r="E530" s="69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5.75" customHeight="1" x14ac:dyDescent="0.2">
      <c r="A531" s="60"/>
      <c r="B531" s="60"/>
      <c r="C531" s="60"/>
      <c r="D531" s="60"/>
      <c r="E531" s="69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5.75" customHeight="1" x14ac:dyDescent="0.2">
      <c r="A532" s="60"/>
      <c r="B532" s="60"/>
      <c r="C532" s="60"/>
      <c r="D532" s="60"/>
      <c r="E532" s="69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5.75" customHeight="1" x14ac:dyDescent="0.2">
      <c r="A533" s="60"/>
      <c r="B533" s="60"/>
      <c r="C533" s="60"/>
      <c r="D533" s="60"/>
      <c r="E533" s="69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5.75" customHeight="1" x14ac:dyDescent="0.2">
      <c r="A534" s="60"/>
      <c r="B534" s="60"/>
      <c r="C534" s="60"/>
      <c r="D534" s="60"/>
      <c r="E534" s="69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5.75" customHeight="1" x14ac:dyDescent="0.2">
      <c r="A535" s="60"/>
      <c r="B535" s="60"/>
      <c r="C535" s="60"/>
      <c r="D535" s="60"/>
      <c r="E535" s="69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5.75" customHeight="1" x14ac:dyDescent="0.2">
      <c r="A536" s="60"/>
      <c r="B536" s="60"/>
      <c r="C536" s="60"/>
      <c r="D536" s="60"/>
      <c r="E536" s="69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5.75" customHeight="1" x14ac:dyDescent="0.2">
      <c r="A537" s="60"/>
      <c r="B537" s="60"/>
      <c r="C537" s="60"/>
      <c r="D537" s="60"/>
      <c r="E537" s="69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5.75" customHeight="1" x14ac:dyDescent="0.2">
      <c r="A538" s="60"/>
      <c r="B538" s="60"/>
      <c r="C538" s="60"/>
      <c r="D538" s="60"/>
      <c r="E538" s="69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5.75" customHeight="1" x14ac:dyDescent="0.2">
      <c r="A539" s="60"/>
      <c r="B539" s="60"/>
      <c r="C539" s="60"/>
      <c r="D539" s="60"/>
      <c r="E539" s="69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5.75" customHeight="1" x14ac:dyDescent="0.2">
      <c r="A540" s="60"/>
      <c r="B540" s="60"/>
      <c r="C540" s="60"/>
      <c r="D540" s="60"/>
      <c r="E540" s="69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5.75" customHeight="1" x14ac:dyDescent="0.2">
      <c r="A541" s="60"/>
      <c r="B541" s="60"/>
      <c r="C541" s="60"/>
      <c r="D541" s="60"/>
      <c r="E541" s="69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5.75" customHeight="1" x14ac:dyDescent="0.2">
      <c r="A542" s="60"/>
      <c r="B542" s="60"/>
      <c r="C542" s="60"/>
      <c r="D542" s="60"/>
      <c r="E542" s="69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5.75" customHeight="1" x14ac:dyDescent="0.2">
      <c r="A543" s="60"/>
      <c r="B543" s="60"/>
      <c r="C543" s="60"/>
      <c r="D543" s="60"/>
      <c r="E543" s="69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5.75" customHeight="1" x14ac:dyDescent="0.2">
      <c r="A544" s="60"/>
      <c r="B544" s="60"/>
      <c r="C544" s="60"/>
      <c r="D544" s="60"/>
      <c r="E544" s="69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5.75" customHeight="1" x14ac:dyDescent="0.2">
      <c r="A545" s="60"/>
      <c r="B545" s="60"/>
      <c r="C545" s="60"/>
      <c r="D545" s="60"/>
      <c r="E545" s="69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5.75" customHeight="1" x14ac:dyDescent="0.2">
      <c r="A546" s="60"/>
      <c r="B546" s="60"/>
      <c r="C546" s="60"/>
      <c r="D546" s="60"/>
      <c r="E546" s="69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5.75" customHeight="1" x14ac:dyDescent="0.2">
      <c r="A547" s="60"/>
      <c r="B547" s="60"/>
      <c r="C547" s="60"/>
      <c r="D547" s="60"/>
      <c r="E547" s="69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5.75" customHeight="1" x14ac:dyDescent="0.2">
      <c r="A548" s="60"/>
      <c r="B548" s="60"/>
      <c r="C548" s="60"/>
      <c r="D548" s="60"/>
      <c r="E548" s="69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5.75" customHeight="1" x14ac:dyDescent="0.2">
      <c r="A549" s="60"/>
      <c r="B549" s="60"/>
      <c r="C549" s="60"/>
      <c r="D549" s="60"/>
      <c r="E549" s="69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5.75" customHeight="1" x14ac:dyDescent="0.2">
      <c r="A550" s="60"/>
      <c r="B550" s="60"/>
      <c r="C550" s="60"/>
      <c r="D550" s="60"/>
      <c r="E550" s="69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5.75" customHeight="1" x14ac:dyDescent="0.2">
      <c r="A551" s="60"/>
      <c r="B551" s="60"/>
      <c r="C551" s="60"/>
      <c r="D551" s="60"/>
      <c r="E551" s="69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5.75" customHeight="1" x14ac:dyDescent="0.2">
      <c r="A552" s="60"/>
      <c r="B552" s="60"/>
      <c r="C552" s="60"/>
      <c r="D552" s="60"/>
      <c r="E552" s="69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5.75" customHeight="1" x14ac:dyDescent="0.2">
      <c r="A553" s="60"/>
      <c r="B553" s="60"/>
      <c r="C553" s="60"/>
      <c r="D553" s="60"/>
      <c r="E553" s="69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5.75" customHeight="1" x14ac:dyDescent="0.2">
      <c r="A554" s="60"/>
      <c r="B554" s="60"/>
      <c r="C554" s="60"/>
      <c r="D554" s="60"/>
      <c r="E554" s="69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5.75" customHeight="1" x14ac:dyDescent="0.2">
      <c r="A555" s="60"/>
      <c r="B555" s="60"/>
      <c r="C555" s="60"/>
      <c r="D555" s="60"/>
      <c r="E555" s="69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5.75" customHeight="1" x14ac:dyDescent="0.2">
      <c r="A556" s="60"/>
      <c r="B556" s="60"/>
      <c r="C556" s="60"/>
      <c r="D556" s="60"/>
      <c r="E556" s="69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5.75" customHeight="1" x14ac:dyDescent="0.2">
      <c r="A557" s="60"/>
      <c r="B557" s="60"/>
      <c r="C557" s="60"/>
      <c r="D557" s="60"/>
      <c r="E557" s="69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5.75" customHeight="1" x14ac:dyDescent="0.2">
      <c r="A558" s="60"/>
      <c r="B558" s="60"/>
      <c r="C558" s="60"/>
      <c r="D558" s="60"/>
      <c r="E558" s="69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5.75" customHeight="1" x14ac:dyDescent="0.2">
      <c r="A559" s="60"/>
      <c r="B559" s="60"/>
      <c r="C559" s="60"/>
      <c r="D559" s="60"/>
      <c r="E559" s="69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5.75" customHeight="1" x14ac:dyDescent="0.2">
      <c r="A560" s="60"/>
      <c r="B560" s="60"/>
      <c r="C560" s="60"/>
      <c r="D560" s="60"/>
      <c r="E560" s="69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5.75" customHeight="1" x14ac:dyDescent="0.2">
      <c r="A561" s="60"/>
      <c r="B561" s="60"/>
      <c r="C561" s="60"/>
      <c r="D561" s="60"/>
      <c r="E561" s="69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5.75" customHeight="1" x14ac:dyDescent="0.2">
      <c r="A562" s="60"/>
      <c r="B562" s="60"/>
      <c r="C562" s="60"/>
      <c r="D562" s="60"/>
      <c r="E562" s="69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5.75" customHeight="1" x14ac:dyDescent="0.2">
      <c r="A563" s="60"/>
      <c r="B563" s="60"/>
      <c r="C563" s="60"/>
      <c r="D563" s="60"/>
      <c r="E563" s="69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5.75" customHeight="1" x14ac:dyDescent="0.2">
      <c r="A564" s="60"/>
      <c r="B564" s="60"/>
      <c r="C564" s="60"/>
      <c r="D564" s="60"/>
      <c r="E564" s="69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5.75" customHeight="1" x14ac:dyDescent="0.2">
      <c r="A565" s="60"/>
      <c r="B565" s="60"/>
      <c r="C565" s="60"/>
      <c r="D565" s="60"/>
      <c r="E565" s="69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5.75" customHeight="1" x14ac:dyDescent="0.2">
      <c r="A566" s="60"/>
      <c r="B566" s="60"/>
      <c r="C566" s="60"/>
      <c r="D566" s="60"/>
      <c r="E566" s="69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5.75" customHeight="1" x14ac:dyDescent="0.2">
      <c r="A567" s="60"/>
      <c r="B567" s="60"/>
      <c r="C567" s="60"/>
      <c r="D567" s="60"/>
      <c r="E567" s="69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5.75" customHeight="1" x14ac:dyDescent="0.2">
      <c r="A568" s="60"/>
      <c r="B568" s="60"/>
      <c r="C568" s="60"/>
      <c r="D568" s="60"/>
      <c r="E568" s="69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5.75" customHeight="1" x14ac:dyDescent="0.2">
      <c r="A569" s="60"/>
      <c r="B569" s="60"/>
      <c r="C569" s="60"/>
      <c r="D569" s="60"/>
      <c r="E569" s="69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5.75" customHeight="1" x14ac:dyDescent="0.2">
      <c r="A570" s="60"/>
      <c r="B570" s="60"/>
      <c r="C570" s="60"/>
      <c r="D570" s="60"/>
      <c r="E570" s="69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5.75" customHeight="1" x14ac:dyDescent="0.2">
      <c r="A571" s="60"/>
      <c r="B571" s="60"/>
      <c r="C571" s="60"/>
      <c r="D571" s="60"/>
      <c r="E571" s="69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5.75" customHeight="1" x14ac:dyDescent="0.2">
      <c r="A572" s="60"/>
      <c r="B572" s="60"/>
      <c r="C572" s="60"/>
      <c r="D572" s="60"/>
      <c r="E572" s="69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5.75" customHeight="1" x14ac:dyDescent="0.2">
      <c r="A573" s="60"/>
      <c r="B573" s="60"/>
      <c r="C573" s="60"/>
      <c r="D573" s="60"/>
      <c r="E573" s="69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5.75" customHeight="1" x14ac:dyDescent="0.2">
      <c r="A574" s="60"/>
      <c r="B574" s="60"/>
      <c r="C574" s="60"/>
      <c r="D574" s="60"/>
      <c r="E574" s="69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5.75" customHeight="1" x14ac:dyDescent="0.2">
      <c r="A575" s="60"/>
      <c r="B575" s="60"/>
      <c r="C575" s="60"/>
      <c r="D575" s="60"/>
      <c r="E575" s="69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5.75" customHeight="1" x14ac:dyDescent="0.2">
      <c r="A576" s="60"/>
      <c r="B576" s="60"/>
      <c r="C576" s="60"/>
      <c r="D576" s="60"/>
      <c r="E576" s="69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5.75" customHeight="1" x14ac:dyDescent="0.2">
      <c r="A577" s="60"/>
      <c r="B577" s="60"/>
      <c r="C577" s="60"/>
      <c r="D577" s="60"/>
      <c r="E577" s="69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5.75" customHeight="1" x14ac:dyDescent="0.2">
      <c r="A578" s="60"/>
      <c r="B578" s="60"/>
      <c r="C578" s="60"/>
      <c r="D578" s="60"/>
      <c r="E578" s="69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5.75" customHeight="1" x14ac:dyDescent="0.2">
      <c r="A579" s="60"/>
      <c r="B579" s="60"/>
      <c r="C579" s="60"/>
      <c r="D579" s="60"/>
      <c r="E579" s="69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5.75" customHeight="1" x14ac:dyDescent="0.2">
      <c r="A580" s="60"/>
      <c r="B580" s="60"/>
      <c r="C580" s="60"/>
      <c r="D580" s="60"/>
      <c r="E580" s="69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5.75" customHeight="1" x14ac:dyDescent="0.2">
      <c r="A581" s="60"/>
      <c r="B581" s="60"/>
      <c r="C581" s="60"/>
      <c r="D581" s="60"/>
      <c r="E581" s="69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5.75" customHeight="1" x14ac:dyDescent="0.2">
      <c r="A582" s="60"/>
      <c r="B582" s="60"/>
      <c r="C582" s="60"/>
      <c r="D582" s="60"/>
      <c r="E582" s="69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5.75" customHeight="1" x14ac:dyDescent="0.2">
      <c r="A583" s="60"/>
      <c r="B583" s="60"/>
      <c r="C583" s="60"/>
      <c r="D583" s="60"/>
      <c r="E583" s="69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5.75" customHeight="1" x14ac:dyDescent="0.2">
      <c r="A584" s="60"/>
      <c r="B584" s="60"/>
      <c r="C584" s="60"/>
      <c r="D584" s="60"/>
      <c r="E584" s="69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5.75" customHeight="1" x14ac:dyDescent="0.2">
      <c r="A585" s="60"/>
      <c r="B585" s="60"/>
      <c r="C585" s="60"/>
      <c r="D585" s="60"/>
      <c r="E585" s="69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5.75" customHeight="1" x14ac:dyDescent="0.2">
      <c r="A586" s="60"/>
      <c r="B586" s="60"/>
      <c r="C586" s="60"/>
      <c r="D586" s="60"/>
      <c r="E586" s="69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5.75" customHeight="1" x14ac:dyDescent="0.2">
      <c r="A587" s="60"/>
      <c r="B587" s="60"/>
      <c r="C587" s="60"/>
      <c r="D587" s="60"/>
      <c r="E587" s="69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5.75" customHeight="1" x14ac:dyDescent="0.2">
      <c r="A588" s="60"/>
      <c r="B588" s="60"/>
      <c r="C588" s="60"/>
      <c r="D588" s="60"/>
      <c r="E588" s="69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5.75" customHeight="1" x14ac:dyDescent="0.2">
      <c r="A589" s="60"/>
      <c r="B589" s="60"/>
      <c r="C589" s="60"/>
      <c r="D589" s="60"/>
      <c r="E589" s="69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5.75" customHeight="1" x14ac:dyDescent="0.2">
      <c r="A590" s="60"/>
      <c r="B590" s="60"/>
      <c r="C590" s="60"/>
      <c r="D590" s="60"/>
      <c r="E590" s="69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5.75" customHeight="1" x14ac:dyDescent="0.2">
      <c r="A591" s="60"/>
      <c r="B591" s="60"/>
      <c r="C591" s="60"/>
      <c r="D591" s="60"/>
      <c r="E591" s="69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5.75" customHeight="1" x14ac:dyDescent="0.2">
      <c r="A592" s="60"/>
      <c r="B592" s="60"/>
      <c r="C592" s="60"/>
      <c r="D592" s="60"/>
      <c r="E592" s="69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5.75" customHeight="1" x14ac:dyDescent="0.2">
      <c r="A593" s="60"/>
      <c r="B593" s="60"/>
      <c r="C593" s="60"/>
      <c r="D593" s="60"/>
      <c r="E593" s="69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5.75" customHeight="1" x14ac:dyDescent="0.2">
      <c r="A594" s="60"/>
      <c r="B594" s="60"/>
      <c r="C594" s="60"/>
      <c r="D594" s="60"/>
      <c r="E594" s="69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5.75" customHeight="1" x14ac:dyDescent="0.2">
      <c r="A595" s="60"/>
      <c r="B595" s="60"/>
      <c r="C595" s="60"/>
      <c r="D595" s="60"/>
      <c r="E595" s="69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5.75" customHeight="1" x14ac:dyDescent="0.2">
      <c r="A596" s="60"/>
      <c r="B596" s="60"/>
      <c r="C596" s="60"/>
      <c r="D596" s="60"/>
      <c r="E596" s="69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5.75" customHeight="1" x14ac:dyDescent="0.2">
      <c r="A597" s="60"/>
      <c r="B597" s="60"/>
      <c r="C597" s="60"/>
      <c r="D597" s="60"/>
      <c r="E597" s="69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5.75" customHeight="1" x14ac:dyDescent="0.2">
      <c r="A598" s="60"/>
      <c r="B598" s="60"/>
      <c r="C598" s="60"/>
      <c r="D598" s="60"/>
      <c r="E598" s="69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5.75" customHeight="1" x14ac:dyDescent="0.2">
      <c r="A599" s="60"/>
      <c r="B599" s="60"/>
      <c r="C599" s="60"/>
      <c r="D599" s="60"/>
      <c r="E599" s="69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5.75" customHeight="1" x14ac:dyDescent="0.2">
      <c r="A600" s="60"/>
      <c r="B600" s="60"/>
      <c r="C600" s="60"/>
      <c r="D600" s="60"/>
      <c r="E600" s="69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5.75" customHeight="1" x14ac:dyDescent="0.2">
      <c r="A601" s="60"/>
      <c r="B601" s="60"/>
      <c r="C601" s="60"/>
      <c r="D601" s="60"/>
      <c r="E601" s="69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5.75" customHeight="1" x14ac:dyDescent="0.2">
      <c r="A602" s="60"/>
      <c r="B602" s="60"/>
      <c r="C602" s="60"/>
      <c r="D602" s="60"/>
      <c r="E602" s="69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5.75" customHeight="1" x14ac:dyDescent="0.2">
      <c r="A603" s="60"/>
      <c r="B603" s="60"/>
      <c r="C603" s="60"/>
      <c r="D603" s="60"/>
      <c r="E603" s="69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5.75" customHeight="1" x14ac:dyDescent="0.2">
      <c r="A604" s="60"/>
      <c r="B604" s="60"/>
      <c r="C604" s="60"/>
      <c r="D604" s="60"/>
      <c r="E604" s="69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5.75" customHeight="1" x14ac:dyDescent="0.2">
      <c r="A605" s="60"/>
      <c r="B605" s="60"/>
      <c r="C605" s="60"/>
      <c r="D605" s="60"/>
      <c r="E605" s="69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5.75" customHeight="1" x14ac:dyDescent="0.2">
      <c r="A606" s="60"/>
      <c r="B606" s="60"/>
      <c r="C606" s="60"/>
      <c r="D606" s="60"/>
      <c r="E606" s="69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5.75" customHeight="1" x14ac:dyDescent="0.2">
      <c r="A607" s="60"/>
      <c r="B607" s="60"/>
      <c r="C607" s="60"/>
      <c r="D607" s="60"/>
      <c r="E607" s="69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5.75" customHeight="1" x14ac:dyDescent="0.2">
      <c r="A608" s="60"/>
      <c r="B608" s="60"/>
      <c r="C608" s="60"/>
      <c r="D608" s="60"/>
      <c r="E608" s="69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5.75" customHeight="1" x14ac:dyDescent="0.2">
      <c r="A609" s="60"/>
      <c r="B609" s="60"/>
      <c r="C609" s="60"/>
      <c r="D609" s="60"/>
      <c r="E609" s="69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5.75" customHeight="1" x14ac:dyDescent="0.2">
      <c r="A610" s="60"/>
      <c r="B610" s="60"/>
      <c r="C610" s="60"/>
      <c r="D610" s="60"/>
      <c r="E610" s="69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5.75" customHeight="1" x14ac:dyDescent="0.2">
      <c r="A611" s="60"/>
      <c r="B611" s="60"/>
      <c r="C611" s="60"/>
      <c r="D611" s="60"/>
      <c r="E611" s="69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5.75" customHeight="1" x14ac:dyDescent="0.2">
      <c r="A612" s="60"/>
      <c r="B612" s="60"/>
      <c r="C612" s="60"/>
      <c r="D612" s="60"/>
      <c r="E612" s="69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5.75" customHeight="1" x14ac:dyDescent="0.2">
      <c r="A613" s="60"/>
      <c r="B613" s="60"/>
      <c r="C613" s="60"/>
      <c r="D613" s="60"/>
      <c r="E613" s="69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5.75" customHeight="1" x14ac:dyDescent="0.2">
      <c r="A614" s="60"/>
      <c r="B614" s="60"/>
      <c r="C614" s="60"/>
      <c r="D614" s="60"/>
      <c r="E614" s="69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5.75" customHeight="1" x14ac:dyDescent="0.2">
      <c r="A615" s="60"/>
      <c r="B615" s="60"/>
      <c r="C615" s="60"/>
      <c r="D615" s="60"/>
      <c r="E615" s="69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5.75" customHeight="1" x14ac:dyDescent="0.2">
      <c r="A616" s="60"/>
      <c r="B616" s="60"/>
      <c r="C616" s="60"/>
      <c r="D616" s="60"/>
      <c r="E616" s="69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5.75" customHeight="1" x14ac:dyDescent="0.2">
      <c r="A617" s="60"/>
      <c r="B617" s="60"/>
      <c r="C617" s="60"/>
      <c r="D617" s="60"/>
      <c r="E617" s="69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5.75" customHeight="1" x14ac:dyDescent="0.2">
      <c r="A618" s="60"/>
      <c r="B618" s="60"/>
      <c r="C618" s="60"/>
      <c r="D618" s="60"/>
      <c r="E618" s="69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5.75" customHeight="1" x14ac:dyDescent="0.2">
      <c r="A619" s="60"/>
      <c r="B619" s="60"/>
      <c r="C619" s="60"/>
      <c r="D619" s="60"/>
      <c r="E619" s="69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5.75" customHeight="1" x14ac:dyDescent="0.2">
      <c r="A620" s="60"/>
      <c r="B620" s="60"/>
      <c r="C620" s="60"/>
      <c r="D620" s="60"/>
      <c r="E620" s="69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5.75" customHeight="1" x14ac:dyDescent="0.2">
      <c r="A621" s="60"/>
      <c r="B621" s="60"/>
      <c r="C621" s="60"/>
      <c r="D621" s="60"/>
      <c r="E621" s="69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5.75" customHeight="1" x14ac:dyDescent="0.2">
      <c r="A622" s="60"/>
      <c r="B622" s="60"/>
      <c r="C622" s="60"/>
      <c r="D622" s="60"/>
      <c r="E622" s="69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5.75" customHeight="1" x14ac:dyDescent="0.2">
      <c r="A623" s="60"/>
      <c r="B623" s="60"/>
      <c r="C623" s="60"/>
      <c r="D623" s="60"/>
      <c r="E623" s="69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5.75" customHeight="1" x14ac:dyDescent="0.2">
      <c r="A624" s="60"/>
      <c r="B624" s="60"/>
      <c r="C624" s="60"/>
      <c r="D624" s="60"/>
      <c r="E624" s="69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5.75" customHeight="1" x14ac:dyDescent="0.2">
      <c r="A625" s="60"/>
      <c r="B625" s="60"/>
      <c r="C625" s="60"/>
      <c r="D625" s="60"/>
      <c r="E625" s="69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5.75" customHeight="1" x14ac:dyDescent="0.2">
      <c r="A626" s="60"/>
      <c r="B626" s="60"/>
      <c r="C626" s="60"/>
      <c r="D626" s="60"/>
      <c r="E626" s="69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5.75" customHeight="1" x14ac:dyDescent="0.2">
      <c r="A627" s="60"/>
      <c r="B627" s="60"/>
      <c r="C627" s="60"/>
      <c r="D627" s="60"/>
      <c r="E627" s="69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5.75" customHeight="1" x14ac:dyDescent="0.2">
      <c r="A628" s="60"/>
      <c r="B628" s="60"/>
      <c r="C628" s="60"/>
      <c r="D628" s="60"/>
      <c r="E628" s="69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5.75" customHeight="1" x14ac:dyDescent="0.2">
      <c r="A629" s="60"/>
      <c r="B629" s="60"/>
      <c r="C629" s="60"/>
      <c r="D629" s="60"/>
      <c r="E629" s="69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5.75" customHeight="1" x14ac:dyDescent="0.2">
      <c r="A630" s="60"/>
      <c r="B630" s="60"/>
      <c r="C630" s="60"/>
      <c r="D630" s="60"/>
      <c r="E630" s="69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5.75" customHeight="1" x14ac:dyDescent="0.2">
      <c r="A631" s="60"/>
      <c r="B631" s="60"/>
      <c r="C631" s="60"/>
      <c r="D631" s="60"/>
      <c r="E631" s="69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5.75" customHeight="1" x14ac:dyDescent="0.2">
      <c r="A632" s="60"/>
      <c r="B632" s="60"/>
      <c r="C632" s="60"/>
      <c r="D632" s="60"/>
      <c r="E632" s="69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5.75" customHeight="1" x14ac:dyDescent="0.2">
      <c r="A633" s="60"/>
      <c r="B633" s="60"/>
      <c r="C633" s="60"/>
      <c r="D633" s="60"/>
      <c r="E633" s="69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5.75" customHeight="1" x14ac:dyDescent="0.2">
      <c r="A634" s="60"/>
      <c r="B634" s="60"/>
      <c r="C634" s="60"/>
      <c r="D634" s="60"/>
      <c r="E634" s="69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5.75" customHeight="1" x14ac:dyDescent="0.2">
      <c r="A635" s="60"/>
      <c r="B635" s="60"/>
      <c r="C635" s="60"/>
      <c r="D635" s="60"/>
      <c r="E635" s="69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5.75" customHeight="1" x14ac:dyDescent="0.2">
      <c r="A636" s="60"/>
      <c r="B636" s="60"/>
      <c r="C636" s="60"/>
      <c r="D636" s="60"/>
      <c r="E636" s="69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5.75" customHeight="1" x14ac:dyDescent="0.2">
      <c r="A637" s="60"/>
      <c r="B637" s="60"/>
      <c r="C637" s="60"/>
      <c r="D637" s="60"/>
      <c r="E637" s="69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5.75" customHeight="1" x14ac:dyDescent="0.2">
      <c r="A638" s="60"/>
      <c r="B638" s="60"/>
      <c r="C638" s="60"/>
      <c r="D638" s="60"/>
      <c r="E638" s="69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5.75" customHeight="1" x14ac:dyDescent="0.2">
      <c r="A639" s="60"/>
      <c r="B639" s="60"/>
      <c r="C639" s="60"/>
      <c r="D639" s="60"/>
      <c r="E639" s="69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5.75" customHeight="1" x14ac:dyDescent="0.2">
      <c r="A640" s="60"/>
      <c r="B640" s="60"/>
      <c r="C640" s="60"/>
      <c r="D640" s="60"/>
      <c r="E640" s="69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5.75" customHeight="1" x14ac:dyDescent="0.2">
      <c r="A641" s="60"/>
      <c r="B641" s="60"/>
      <c r="C641" s="60"/>
      <c r="D641" s="60"/>
      <c r="E641" s="69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5.75" customHeight="1" x14ac:dyDescent="0.2">
      <c r="A642" s="60"/>
      <c r="B642" s="60"/>
      <c r="C642" s="60"/>
      <c r="D642" s="60"/>
      <c r="E642" s="69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5.75" customHeight="1" x14ac:dyDescent="0.2">
      <c r="A643" s="60"/>
      <c r="B643" s="60"/>
      <c r="C643" s="60"/>
      <c r="D643" s="60"/>
      <c r="E643" s="69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5.75" customHeight="1" x14ac:dyDescent="0.2">
      <c r="A644" s="60"/>
      <c r="B644" s="60"/>
      <c r="C644" s="60"/>
      <c r="D644" s="60"/>
      <c r="E644" s="69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5.75" customHeight="1" x14ac:dyDescent="0.2">
      <c r="A645" s="60"/>
      <c r="B645" s="60"/>
      <c r="C645" s="60"/>
      <c r="D645" s="60"/>
      <c r="E645" s="69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5.75" customHeight="1" x14ac:dyDescent="0.2">
      <c r="A646" s="60"/>
      <c r="B646" s="60"/>
      <c r="C646" s="60"/>
      <c r="D646" s="60"/>
      <c r="E646" s="69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5.75" customHeight="1" x14ac:dyDescent="0.2">
      <c r="A647" s="60"/>
      <c r="B647" s="60"/>
      <c r="C647" s="60"/>
      <c r="D647" s="60"/>
      <c r="E647" s="69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5.75" customHeight="1" x14ac:dyDescent="0.2">
      <c r="A648" s="60"/>
      <c r="B648" s="60"/>
      <c r="C648" s="60"/>
      <c r="D648" s="60"/>
      <c r="E648" s="69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5.75" customHeight="1" x14ac:dyDescent="0.2">
      <c r="A649" s="60"/>
      <c r="B649" s="60"/>
      <c r="C649" s="60"/>
      <c r="D649" s="60"/>
      <c r="E649" s="69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5.75" customHeight="1" x14ac:dyDescent="0.2">
      <c r="A650" s="60"/>
      <c r="B650" s="60"/>
      <c r="C650" s="60"/>
      <c r="D650" s="60"/>
      <c r="E650" s="69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5.75" customHeight="1" x14ac:dyDescent="0.2">
      <c r="A651" s="60"/>
      <c r="B651" s="60"/>
      <c r="C651" s="60"/>
      <c r="D651" s="60"/>
      <c r="E651" s="69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5.75" customHeight="1" x14ac:dyDescent="0.2">
      <c r="A652" s="60"/>
      <c r="B652" s="60"/>
      <c r="C652" s="60"/>
      <c r="D652" s="60"/>
      <c r="E652" s="69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5.75" customHeight="1" x14ac:dyDescent="0.2">
      <c r="A653" s="60"/>
      <c r="B653" s="60"/>
      <c r="C653" s="60"/>
      <c r="D653" s="60"/>
      <c r="E653" s="69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5.75" customHeight="1" x14ac:dyDescent="0.2">
      <c r="A654" s="60"/>
      <c r="B654" s="60"/>
      <c r="C654" s="60"/>
      <c r="D654" s="60"/>
      <c r="E654" s="69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5.75" customHeight="1" x14ac:dyDescent="0.2">
      <c r="A655" s="60"/>
      <c r="B655" s="60"/>
      <c r="C655" s="60"/>
      <c r="D655" s="60"/>
      <c r="E655" s="69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5.75" customHeight="1" x14ac:dyDescent="0.2">
      <c r="A656" s="60"/>
      <c r="B656" s="60"/>
      <c r="C656" s="60"/>
      <c r="D656" s="60"/>
      <c r="E656" s="69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5.75" customHeight="1" x14ac:dyDescent="0.2">
      <c r="A657" s="60"/>
      <c r="B657" s="60"/>
      <c r="C657" s="60"/>
      <c r="D657" s="60"/>
      <c r="E657" s="69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5.75" customHeight="1" x14ac:dyDescent="0.2">
      <c r="A658" s="60"/>
      <c r="B658" s="60"/>
      <c r="C658" s="60"/>
      <c r="D658" s="60"/>
      <c r="E658" s="69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5.75" customHeight="1" x14ac:dyDescent="0.2">
      <c r="A659" s="60"/>
      <c r="B659" s="60"/>
      <c r="C659" s="60"/>
      <c r="D659" s="60"/>
      <c r="E659" s="69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5.75" customHeight="1" x14ac:dyDescent="0.2">
      <c r="A660" s="60"/>
      <c r="B660" s="60"/>
      <c r="C660" s="60"/>
      <c r="D660" s="60"/>
      <c r="E660" s="69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5.75" customHeight="1" x14ac:dyDescent="0.2">
      <c r="A661" s="60"/>
      <c r="B661" s="60"/>
      <c r="C661" s="60"/>
      <c r="D661" s="60"/>
      <c r="E661" s="69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5.75" customHeight="1" x14ac:dyDescent="0.2">
      <c r="A662" s="60"/>
      <c r="B662" s="60"/>
      <c r="C662" s="60"/>
      <c r="D662" s="60"/>
      <c r="E662" s="69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5.75" customHeight="1" x14ac:dyDescent="0.2">
      <c r="A663" s="60"/>
      <c r="B663" s="60"/>
      <c r="C663" s="60"/>
      <c r="D663" s="60"/>
      <c r="E663" s="69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5.75" customHeight="1" x14ac:dyDescent="0.2">
      <c r="A664" s="60"/>
      <c r="B664" s="60"/>
      <c r="C664" s="60"/>
      <c r="D664" s="60"/>
      <c r="E664" s="69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5.75" customHeight="1" x14ac:dyDescent="0.2">
      <c r="A665" s="60"/>
      <c r="B665" s="60"/>
      <c r="C665" s="60"/>
      <c r="D665" s="60"/>
      <c r="E665" s="69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5.75" customHeight="1" x14ac:dyDescent="0.2">
      <c r="A666" s="60"/>
      <c r="B666" s="60"/>
      <c r="C666" s="60"/>
      <c r="D666" s="60"/>
      <c r="E666" s="69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5.75" customHeight="1" x14ac:dyDescent="0.2">
      <c r="A667" s="60"/>
      <c r="B667" s="60"/>
      <c r="C667" s="60"/>
      <c r="D667" s="60"/>
      <c r="E667" s="69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5.75" customHeight="1" x14ac:dyDescent="0.2">
      <c r="A668" s="60"/>
      <c r="B668" s="60"/>
      <c r="C668" s="60"/>
      <c r="D668" s="60"/>
      <c r="E668" s="69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5.75" customHeight="1" x14ac:dyDescent="0.2">
      <c r="A669" s="60"/>
      <c r="B669" s="60"/>
      <c r="C669" s="60"/>
      <c r="D669" s="60"/>
      <c r="E669" s="69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5.75" customHeight="1" x14ac:dyDescent="0.2">
      <c r="A670" s="60"/>
      <c r="B670" s="60"/>
      <c r="C670" s="60"/>
      <c r="D670" s="60"/>
      <c r="E670" s="69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5.75" customHeight="1" x14ac:dyDescent="0.2">
      <c r="A671" s="60"/>
      <c r="B671" s="60"/>
      <c r="C671" s="60"/>
      <c r="D671" s="60"/>
      <c r="E671" s="69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5.75" customHeight="1" x14ac:dyDescent="0.2">
      <c r="A672" s="60"/>
      <c r="B672" s="60"/>
      <c r="C672" s="60"/>
      <c r="D672" s="60"/>
      <c r="E672" s="69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5.75" customHeight="1" x14ac:dyDescent="0.2">
      <c r="A673" s="60"/>
      <c r="B673" s="60"/>
      <c r="C673" s="60"/>
      <c r="D673" s="60"/>
      <c r="E673" s="69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5.75" customHeight="1" x14ac:dyDescent="0.2">
      <c r="A674" s="60"/>
      <c r="B674" s="60"/>
      <c r="C674" s="60"/>
      <c r="D674" s="60"/>
      <c r="E674" s="69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5.75" customHeight="1" x14ac:dyDescent="0.2">
      <c r="A675" s="60"/>
      <c r="B675" s="60"/>
      <c r="C675" s="60"/>
      <c r="D675" s="60"/>
      <c r="E675" s="69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5.75" customHeight="1" x14ac:dyDescent="0.2">
      <c r="A676" s="60"/>
      <c r="B676" s="60"/>
      <c r="C676" s="60"/>
      <c r="D676" s="60"/>
      <c r="E676" s="69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5.75" customHeight="1" x14ac:dyDescent="0.2">
      <c r="A677" s="60"/>
      <c r="B677" s="60"/>
      <c r="C677" s="60"/>
      <c r="D677" s="60"/>
      <c r="E677" s="69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5.75" customHeight="1" x14ac:dyDescent="0.2">
      <c r="A678" s="60"/>
      <c r="B678" s="60"/>
      <c r="C678" s="60"/>
      <c r="D678" s="60"/>
      <c r="E678" s="69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5.75" customHeight="1" x14ac:dyDescent="0.2">
      <c r="A679" s="60"/>
      <c r="B679" s="60"/>
      <c r="C679" s="60"/>
      <c r="D679" s="60"/>
      <c r="E679" s="69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5.75" customHeight="1" x14ac:dyDescent="0.2">
      <c r="A680" s="60"/>
      <c r="B680" s="60"/>
      <c r="C680" s="60"/>
      <c r="D680" s="60"/>
      <c r="E680" s="69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5.75" customHeight="1" x14ac:dyDescent="0.2">
      <c r="A681" s="60"/>
      <c r="B681" s="60"/>
      <c r="C681" s="60"/>
      <c r="D681" s="60"/>
      <c r="E681" s="69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5.75" customHeight="1" x14ac:dyDescent="0.2">
      <c r="A682" s="60"/>
      <c r="B682" s="60"/>
      <c r="C682" s="60"/>
      <c r="D682" s="60"/>
      <c r="E682" s="69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5.75" customHeight="1" x14ac:dyDescent="0.2">
      <c r="A683" s="60"/>
      <c r="B683" s="60"/>
      <c r="C683" s="60"/>
      <c r="D683" s="60"/>
      <c r="E683" s="69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5.75" customHeight="1" x14ac:dyDescent="0.2">
      <c r="A684" s="60"/>
      <c r="B684" s="60"/>
      <c r="C684" s="60"/>
      <c r="D684" s="60"/>
      <c r="E684" s="69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5.75" customHeight="1" x14ac:dyDescent="0.2">
      <c r="A685" s="60"/>
      <c r="B685" s="60"/>
      <c r="C685" s="60"/>
      <c r="D685" s="60"/>
      <c r="E685" s="69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5.75" customHeight="1" x14ac:dyDescent="0.2">
      <c r="A686" s="60"/>
      <c r="B686" s="60"/>
      <c r="C686" s="60"/>
      <c r="D686" s="60"/>
      <c r="E686" s="69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5.75" customHeight="1" x14ac:dyDescent="0.2">
      <c r="A687" s="60"/>
      <c r="B687" s="60"/>
      <c r="C687" s="60"/>
      <c r="D687" s="60"/>
      <c r="E687" s="69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5.75" customHeight="1" x14ac:dyDescent="0.2">
      <c r="A688" s="60"/>
      <c r="B688" s="60"/>
      <c r="C688" s="60"/>
      <c r="D688" s="60"/>
      <c r="E688" s="69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5.75" customHeight="1" x14ac:dyDescent="0.2">
      <c r="A689" s="60"/>
      <c r="B689" s="60"/>
      <c r="C689" s="60"/>
      <c r="D689" s="60"/>
      <c r="E689" s="69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5.75" customHeight="1" x14ac:dyDescent="0.2">
      <c r="A690" s="60"/>
      <c r="B690" s="60"/>
      <c r="C690" s="60"/>
      <c r="D690" s="60"/>
      <c r="E690" s="69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5.75" customHeight="1" x14ac:dyDescent="0.2">
      <c r="A691" s="60"/>
      <c r="B691" s="60"/>
      <c r="C691" s="60"/>
      <c r="D691" s="60"/>
      <c r="E691" s="69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5.75" customHeight="1" x14ac:dyDescent="0.2">
      <c r="A692" s="60"/>
      <c r="B692" s="60"/>
      <c r="C692" s="60"/>
      <c r="D692" s="60"/>
      <c r="E692" s="69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5.75" customHeight="1" x14ac:dyDescent="0.2">
      <c r="A693" s="60"/>
      <c r="B693" s="60"/>
      <c r="C693" s="60"/>
      <c r="D693" s="60"/>
      <c r="E693" s="69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5.75" customHeight="1" x14ac:dyDescent="0.2">
      <c r="A694" s="60"/>
      <c r="B694" s="60"/>
      <c r="C694" s="60"/>
      <c r="D694" s="60"/>
      <c r="E694" s="69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5.75" customHeight="1" x14ac:dyDescent="0.2">
      <c r="A695" s="60"/>
      <c r="B695" s="60"/>
      <c r="C695" s="60"/>
      <c r="D695" s="60"/>
      <c r="E695" s="69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5.75" customHeight="1" x14ac:dyDescent="0.2">
      <c r="A696" s="60"/>
      <c r="B696" s="60"/>
      <c r="C696" s="60"/>
      <c r="D696" s="60"/>
      <c r="E696" s="69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5.75" customHeight="1" x14ac:dyDescent="0.2">
      <c r="A697" s="60"/>
      <c r="B697" s="60"/>
      <c r="C697" s="60"/>
      <c r="D697" s="60"/>
      <c r="E697" s="69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5.75" customHeight="1" x14ac:dyDescent="0.2">
      <c r="A698" s="60"/>
      <c r="B698" s="60"/>
      <c r="C698" s="60"/>
      <c r="D698" s="60"/>
      <c r="E698" s="69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5.75" customHeight="1" x14ac:dyDescent="0.2">
      <c r="A699" s="60"/>
      <c r="B699" s="60"/>
      <c r="C699" s="60"/>
      <c r="D699" s="60"/>
      <c r="E699" s="69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5.75" customHeight="1" x14ac:dyDescent="0.2">
      <c r="A700" s="60"/>
      <c r="B700" s="60"/>
      <c r="C700" s="60"/>
      <c r="D700" s="60"/>
      <c r="E700" s="69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5.75" customHeight="1" x14ac:dyDescent="0.2">
      <c r="A701" s="60"/>
      <c r="B701" s="60"/>
      <c r="C701" s="60"/>
      <c r="D701" s="60"/>
      <c r="E701" s="69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5.75" customHeight="1" x14ac:dyDescent="0.2">
      <c r="A702" s="60"/>
      <c r="B702" s="60"/>
      <c r="C702" s="60"/>
      <c r="D702" s="60"/>
      <c r="E702" s="69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5.75" customHeight="1" x14ac:dyDescent="0.2">
      <c r="A703" s="60"/>
      <c r="B703" s="60"/>
      <c r="C703" s="60"/>
      <c r="D703" s="60"/>
      <c r="E703" s="69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5.75" customHeight="1" x14ac:dyDescent="0.2">
      <c r="A704" s="60"/>
      <c r="B704" s="60"/>
      <c r="C704" s="60"/>
      <c r="D704" s="60"/>
      <c r="E704" s="69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5.75" customHeight="1" x14ac:dyDescent="0.2">
      <c r="A705" s="60"/>
      <c r="B705" s="60"/>
      <c r="C705" s="60"/>
      <c r="D705" s="60"/>
      <c r="E705" s="69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5.75" customHeight="1" x14ac:dyDescent="0.2">
      <c r="A706" s="60"/>
      <c r="B706" s="60"/>
      <c r="C706" s="60"/>
      <c r="D706" s="60"/>
      <c r="E706" s="69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5.75" customHeight="1" x14ac:dyDescent="0.2">
      <c r="A707" s="60"/>
      <c r="B707" s="60"/>
      <c r="C707" s="60"/>
      <c r="D707" s="60"/>
      <c r="E707" s="69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5.75" customHeight="1" x14ac:dyDescent="0.2">
      <c r="A708" s="60"/>
      <c r="B708" s="60"/>
      <c r="C708" s="60"/>
      <c r="D708" s="60"/>
      <c r="E708" s="69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5.75" customHeight="1" x14ac:dyDescent="0.2">
      <c r="A709" s="60"/>
      <c r="B709" s="60"/>
      <c r="C709" s="60"/>
      <c r="D709" s="60"/>
      <c r="E709" s="69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5.75" customHeight="1" x14ac:dyDescent="0.2">
      <c r="A710" s="60"/>
      <c r="B710" s="60"/>
      <c r="C710" s="60"/>
      <c r="D710" s="60"/>
      <c r="E710" s="69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5.75" customHeight="1" x14ac:dyDescent="0.2">
      <c r="A711" s="60"/>
      <c r="B711" s="60"/>
      <c r="C711" s="60"/>
      <c r="D711" s="60"/>
      <c r="E711" s="69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5.75" customHeight="1" x14ac:dyDescent="0.2">
      <c r="A712" s="60"/>
      <c r="B712" s="60"/>
      <c r="C712" s="60"/>
      <c r="D712" s="60"/>
      <c r="E712" s="69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5.75" customHeight="1" x14ac:dyDescent="0.2">
      <c r="A713" s="60"/>
      <c r="B713" s="60"/>
      <c r="C713" s="60"/>
      <c r="D713" s="60"/>
      <c r="E713" s="69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5.75" customHeight="1" x14ac:dyDescent="0.2">
      <c r="A714" s="60"/>
      <c r="B714" s="60"/>
      <c r="C714" s="60"/>
      <c r="D714" s="60"/>
      <c r="E714" s="69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5.75" customHeight="1" x14ac:dyDescent="0.2">
      <c r="A715" s="60"/>
      <c r="B715" s="60"/>
      <c r="C715" s="60"/>
      <c r="D715" s="60"/>
      <c r="E715" s="69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5.75" customHeight="1" x14ac:dyDescent="0.2">
      <c r="A716" s="60"/>
      <c r="B716" s="60"/>
      <c r="C716" s="60"/>
      <c r="D716" s="60"/>
      <c r="E716" s="69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5.75" customHeight="1" x14ac:dyDescent="0.2">
      <c r="A717" s="60"/>
      <c r="B717" s="60"/>
      <c r="C717" s="60"/>
      <c r="D717" s="60"/>
      <c r="E717" s="69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5.75" customHeight="1" x14ac:dyDescent="0.2">
      <c r="A718" s="60"/>
      <c r="B718" s="60"/>
      <c r="C718" s="60"/>
      <c r="D718" s="60"/>
      <c r="E718" s="69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5.75" customHeight="1" x14ac:dyDescent="0.2">
      <c r="A719" s="60"/>
      <c r="B719" s="60"/>
      <c r="C719" s="60"/>
      <c r="D719" s="60"/>
      <c r="E719" s="69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5.75" customHeight="1" x14ac:dyDescent="0.2">
      <c r="A720" s="60"/>
      <c r="B720" s="60"/>
      <c r="C720" s="60"/>
      <c r="D720" s="60"/>
      <c r="E720" s="69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5.75" customHeight="1" x14ac:dyDescent="0.2">
      <c r="A721" s="60"/>
      <c r="B721" s="60"/>
      <c r="C721" s="60"/>
      <c r="D721" s="60"/>
      <c r="E721" s="69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5.75" customHeight="1" x14ac:dyDescent="0.2">
      <c r="A722" s="60"/>
      <c r="B722" s="60"/>
      <c r="C722" s="60"/>
      <c r="D722" s="60"/>
      <c r="E722" s="69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5.75" customHeight="1" x14ac:dyDescent="0.2">
      <c r="A723" s="60"/>
      <c r="B723" s="60"/>
      <c r="C723" s="60"/>
      <c r="D723" s="60"/>
      <c r="E723" s="69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5.75" customHeight="1" x14ac:dyDescent="0.2">
      <c r="A724" s="60"/>
      <c r="B724" s="60"/>
      <c r="C724" s="60"/>
      <c r="D724" s="60"/>
      <c r="E724" s="69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5.75" customHeight="1" x14ac:dyDescent="0.2">
      <c r="A725" s="60"/>
      <c r="B725" s="60"/>
      <c r="C725" s="60"/>
      <c r="D725" s="60"/>
      <c r="E725" s="69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5.75" customHeight="1" x14ac:dyDescent="0.2">
      <c r="A726" s="60"/>
      <c r="B726" s="60"/>
      <c r="C726" s="60"/>
      <c r="D726" s="60"/>
      <c r="E726" s="69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5.75" customHeight="1" x14ac:dyDescent="0.2">
      <c r="A727" s="60"/>
      <c r="B727" s="60"/>
      <c r="C727" s="60"/>
      <c r="D727" s="60"/>
      <c r="E727" s="69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5.75" customHeight="1" x14ac:dyDescent="0.2">
      <c r="A728" s="60"/>
      <c r="B728" s="60"/>
      <c r="C728" s="60"/>
      <c r="D728" s="60"/>
      <c r="E728" s="69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5.75" customHeight="1" x14ac:dyDescent="0.2">
      <c r="A729" s="60"/>
      <c r="B729" s="60"/>
      <c r="C729" s="60"/>
      <c r="D729" s="60"/>
      <c r="E729" s="69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5.75" customHeight="1" x14ac:dyDescent="0.2">
      <c r="A730" s="60"/>
      <c r="B730" s="60"/>
      <c r="C730" s="60"/>
      <c r="D730" s="60"/>
      <c r="E730" s="69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5.75" customHeight="1" x14ac:dyDescent="0.2">
      <c r="A731" s="60"/>
      <c r="B731" s="60"/>
      <c r="C731" s="60"/>
      <c r="D731" s="60"/>
      <c r="E731" s="69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5.75" customHeight="1" x14ac:dyDescent="0.2">
      <c r="A732" s="60"/>
      <c r="B732" s="60"/>
      <c r="C732" s="60"/>
      <c r="D732" s="60"/>
      <c r="E732" s="69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5.75" customHeight="1" x14ac:dyDescent="0.2">
      <c r="A733" s="60"/>
      <c r="B733" s="60"/>
      <c r="C733" s="60"/>
      <c r="D733" s="60"/>
      <c r="E733" s="69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5.75" customHeight="1" x14ac:dyDescent="0.2">
      <c r="A734" s="60"/>
      <c r="B734" s="60"/>
      <c r="C734" s="60"/>
      <c r="D734" s="60"/>
      <c r="E734" s="69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5.75" customHeight="1" x14ac:dyDescent="0.2">
      <c r="A735" s="60"/>
      <c r="B735" s="60"/>
      <c r="C735" s="60"/>
      <c r="D735" s="60"/>
      <c r="E735" s="69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5.75" customHeight="1" x14ac:dyDescent="0.2">
      <c r="A736" s="60"/>
      <c r="B736" s="60"/>
      <c r="C736" s="60"/>
      <c r="D736" s="60"/>
      <c r="E736" s="69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5.75" customHeight="1" x14ac:dyDescent="0.2">
      <c r="A737" s="60"/>
      <c r="B737" s="60"/>
      <c r="C737" s="60"/>
      <c r="D737" s="60"/>
      <c r="E737" s="69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5.75" customHeight="1" x14ac:dyDescent="0.2">
      <c r="A738" s="60"/>
      <c r="B738" s="60"/>
      <c r="C738" s="60"/>
      <c r="D738" s="60"/>
      <c r="E738" s="69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5.75" customHeight="1" x14ac:dyDescent="0.2">
      <c r="A739" s="60"/>
      <c r="B739" s="60"/>
      <c r="C739" s="60"/>
      <c r="D739" s="60"/>
      <c r="E739" s="69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5.75" customHeight="1" x14ac:dyDescent="0.2">
      <c r="A740" s="60"/>
      <c r="B740" s="60"/>
      <c r="C740" s="60"/>
      <c r="D740" s="60"/>
      <c r="E740" s="69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5.75" customHeight="1" x14ac:dyDescent="0.2">
      <c r="A741" s="60"/>
      <c r="B741" s="60"/>
      <c r="C741" s="60"/>
      <c r="D741" s="60"/>
      <c r="E741" s="69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5.75" customHeight="1" x14ac:dyDescent="0.2">
      <c r="A742" s="60"/>
      <c r="B742" s="60"/>
      <c r="C742" s="60"/>
      <c r="D742" s="60"/>
      <c r="E742" s="69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5.75" customHeight="1" x14ac:dyDescent="0.2">
      <c r="A743" s="60"/>
      <c r="B743" s="60"/>
      <c r="C743" s="60"/>
      <c r="D743" s="60"/>
      <c r="E743" s="69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5.75" customHeight="1" x14ac:dyDescent="0.2">
      <c r="A744" s="60"/>
      <c r="B744" s="60"/>
      <c r="C744" s="60"/>
      <c r="D744" s="60"/>
      <c r="E744" s="69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5.75" customHeight="1" x14ac:dyDescent="0.2">
      <c r="A745" s="60"/>
      <c r="B745" s="60"/>
      <c r="C745" s="60"/>
      <c r="D745" s="60"/>
      <c r="E745" s="69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5.75" customHeight="1" x14ac:dyDescent="0.2">
      <c r="A746" s="60"/>
      <c r="B746" s="60"/>
      <c r="C746" s="60"/>
      <c r="D746" s="60"/>
      <c r="E746" s="69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5.75" customHeight="1" x14ac:dyDescent="0.2">
      <c r="A747" s="60"/>
      <c r="B747" s="60"/>
      <c r="C747" s="60"/>
      <c r="D747" s="60"/>
      <c r="E747" s="69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5.75" customHeight="1" x14ac:dyDescent="0.2">
      <c r="A748" s="60"/>
      <c r="B748" s="60"/>
      <c r="C748" s="60"/>
      <c r="D748" s="60"/>
      <c r="E748" s="69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5.75" customHeight="1" x14ac:dyDescent="0.2">
      <c r="A749" s="60"/>
      <c r="B749" s="60"/>
      <c r="C749" s="60"/>
      <c r="D749" s="60"/>
      <c r="E749" s="69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5.75" customHeight="1" x14ac:dyDescent="0.2">
      <c r="A750" s="60"/>
      <c r="B750" s="60"/>
      <c r="C750" s="60"/>
      <c r="D750" s="60"/>
      <c r="E750" s="69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5.75" customHeight="1" x14ac:dyDescent="0.2">
      <c r="A751" s="60"/>
      <c r="B751" s="60"/>
      <c r="C751" s="60"/>
      <c r="D751" s="60"/>
      <c r="E751" s="69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5.75" customHeight="1" x14ac:dyDescent="0.2">
      <c r="A752" s="60"/>
      <c r="B752" s="60"/>
      <c r="C752" s="60"/>
      <c r="D752" s="60"/>
      <c r="E752" s="69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5.75" customHeight="1" x14ac:dyDescent="0.2">
      <c r="A753" s="60"/>
      <c r="B753" s="60"/>
      <c r="C753" s="60"/>
      <c r="D753" s="60"/>
      <c r="E753" s="69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5.75" customHeight="1" x14ac:dyDescent="0.2">
      <c r="A754" s="60"/>
      <c r="B754" s="60"/>
      <c r="C754" s="60"/>
      <c r="D754" s="60"/>
      <c r="E754" s="69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5.75" customHeight="1" x14ac:dyDescent="0.2">
      <c r="A755" s="60"/>
      <c r="B755" s="60"/>
      <c r="C755" s="60"/>
      <c r="D755" s="60"/>
      <c r="E755" s="69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5.75" customHeight="1" x14ac:dyDescent="0.2">
      <c r="A756" s="60"/>
      <c r="B756" s="60"/>
      <c r="C756" s="60"/>
      <c r="D756" s="60"/>
      <c r="E756" s="69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5.75" customHeight="1" x14ac:dyDescent="0.2">
      <c r="A757" s="60"/>
      <c r="B757" s="60"/>
      <c r="C757" s="60"/>
      <c r="D757" s="60"/>
      <c r="E757" s="69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5.75" customHeight="1" x14ac:dyDescent="0.2">
      <c r="A758" s="60"/>
      <c r="B758" s="60"/>
      <c r="C758" s="60"/>
      <c r="D758" s="60"/>
      <c r="E758" s="69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5.75" customHeight="1" x14ac:dyDescent="0.2">
      <c r="A759" s="60"/>
      <c r="B759" s="60"/>
      <c r="C759" s="60"/>
      <c r="D759" s="60"/>
      <c r="E759" s="69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5.75" customHeight="1" x14ac:dyDescent="0.2">
      <c r="A760" s="60"/>
      <c r="B760" s="60"/>
      <c r="C760" s="60"/>
      <c r="D760" s="60"/>
      <c r="E760" s="69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5.75" customHeight="1" x14ac:dyDescent="0.2">
      <c r="A761" s="60"/>
      <c r="B761" s="60"/>
      <c r="C761" s="60"/>
      <c r="D761" s="60"/>
      <c r="E761" s="69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5.75" customHeight="1" x14ac:dyDescent="0.2">
      <c r="A762" s="60"/>
      <c r="B762" s="60"/>
      <c r="C762" s="60"/>
      <c r="D762" s="60"/>
      <c r="E762" s="69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5.75" customHeight="1" x14ac:dyDescent="0.2">
      <c r="A763" s="60"/>
      <c r="B763" s="60"/>
      <c r="C763" s="60"/>
      <c r="D763" s="60"/>
      <c r="E763" s="69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5.75" customHeight="1" x14ac:dyDescent="0.2">
      <c r="A764" s="60"/>
      <c r="B764" s="60"/>
      <c r="C764" s="60"/>
      <c r="D764" s="60"/>
      <c r="E764" s="69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5.75" customHeight="1" x14ac:dyDescent="0.2">
      <c r="A765" s="60"/>
      <c r="B765" s="60"/>
      <c r="C765" s="60"/>
      <c r="D765" s="60"/>
      <c r="E765" s="69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5.75" customHeight="1" x14ac:dyDescent="0.2">
      <c r="A766" s="60"/>
      <c r="B766" s="60"/>
      <c r="C766" s="60"/>
      <c r="D766" s="60"/>
      <c r="E766" s="69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5.75" customHeight="1" x14ac:dyDescent="0.2">
      <c r="A767" s="60"/>
      <c r="B767" s="60"/>
      <c r="C767" s="60"/>
      <c r="D767" s="60"/>
      <c r="E767" s="69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5.75" customHeight="1" x14ac:dyDescent="0.2">
      <c r="A768" s="60"/>
      <c r="B768" s="60"/>
      <c r="C768" s="60"/>
      <c r="D768" s="60"/>
      <c r="E768" s="69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5.75" customHeight="1" x14ac:dyDescent="0.2">
      <c r="A769" s="60"/>
      <c r="B769" s="60"/>
      <c r="C769" s="60"/>
      <c r="D769" s="60"/>
      <c r="E769" s="69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5.75" customHeight="1" x14ac:dyDescent="0.2">
      <c r="A770" s="60"/>
      <c r="B770" s="60"/>
      <c r="C770" s="60"/>
      <c r="D770" s="60"/>
      <c r="E770" s="69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5.75" customHeight="1" x14ac:dyDescent="0.2">
      <c r="A771" s="60"/>
      <c r="B771" s="60"/>
      <c r="C771" s="60"/>
      <c r="D771" s="60"/>
      <c r="E771" s="69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5.75" customHeight="1" x14ac:dyDescent="0.2">
      <c r="A772" s="60"/>
      <c r="B772" s="60"/>
      <c r="C772" s="60"/>
      <c r="D772" s="60"/>
      <c r="E772" s="69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5.75" customHeight="1" x14ac:dyDescent="0.2">
      <c r="A773" s="60"/>
      <c r="B773" s="60"/>
      <c r="C773" s="60"/>
      <c r="D773" s="60"/>
      <c r="E773" s="69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5.75" customHeight="1" x14ac:dyDescent="0.2">
      <c r="A774" s="60"/>
      <c r="B774" s="60"/>
      <c r="C774" s="60"/>
      <c r="D774" s="60"/>
      <c r="E774" s="69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5.75" customHeight="1" x14ac:dyDescent="0.2">
      <c r="A775" s="60"/>
      <c r="B775" s="60"/>
      <c r="C775" s="60"/>
      <c r="D775" s="60"/>
      <c r="E775" s="69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5.75" customHeight="1" x14ac:dyDescent="0.2">
      <c r="A776" s="60"/>
      <c r="B776" s="60"/>
      <c r="C776" s="60"/>
      <c r="D776" s="60"/>
      <c r="E776" s="69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5.75" customHeight="1" x14ac:dyDescent="0.2">
      <c r="A777" s="60"/>
      <c r="B777" s="60"/>
      <c r="C777" s="60"/>
      <c r="D777" s="60"/>
      <c r="E777" s="69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5.75" customHeight="1" x14ac:dyDescent="0.2">
      <c r="A778" s="60"/>
      <c r="B778" s="60"/>
      <c r="C778" s="60"/>
      <c r="D778" s="60"/>
      <c r="E778" s="69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5.75" customHeight="1" x14ac:dyDescent="0.2">
      <c r="A779" s="60"/>
      <c r="B779" s="60"/>
      <c r="C779" s="60"/>
      <c r="D779" s="60"/>
      <c r="E779" s="69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5.75" customHeight="1" x14ac:dyDescent="0.2">
      <c r="A780" s="60"/>
      <c r="B780" s="60"/>
      <c r="C780" s="60"/>
      <c r="D780" s="60"/>
      <c r="E780" s="69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5.75" customHeight="1" x14ac:dyDescent="0.2">
      <c r="A781" s="60"/>
      <c r="B781" s="60"/>
      <c r="C781" s="60"/>
      <c r="D781" s="60"/>
      <c r="E781" s="69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5.75" customHeight="1" x14ac:dyDescent="0.2">
      <c r="A782" s="60"/>
      <c r="B782" s="60"/>
      <c r="C782" s="60"/>
      <c r="D782" s="60"/>
      <c r="E782" s="69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5.75" customHeight="1" x14ac:dyDescent="0.2">
      <c r="A783" s="60"/>
      <c r="B783" s="60"/>
      <c r="C783" s="60"/>
      <c r="D783" s="60"/>
      <c r="E783" s="69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5.75" customHeight="1" x14ac:dyDescent="0.2">
      <c r="A784" s="60"/>
      <c r="B784" s="60"/>
      <c r="C784" s="60"/>
      <c r="D784" s="60"/>
      <c r="E784" s="69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5.75" customHeight="1" x14ac:dyDescent="0.2">
      <c r="A785" s="60"/>
      <c r="B785" s="60"/>
      <c r="C785" s="60"/>
      <c r="D785" s="60"/>
      <c r="E785" s="69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5.75" customHeight="1" x14ac:dyDescent="0.2">
      <c r="A786" s="60"/>
      <c r="B786" s="60"/>
      <c r="C786" s="60"/>
      <c r="D786" s="60"/>
      <c r="E786" s="69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5.75" customHeight="1" x14ac:dyDescent="0.2">
      <c r="A787" s="60"/>
      <c r="B787" s="60"/>
      <c r="C787" s="60"/>
      <c r="D787" s="60"/>
      <c r="E787" s="69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5.75" customHeight="1" x14ac:dyDescent="0.2">
      <c r="A788" s="60"/>
      <c r="B788" s="60"/>
      <c r="C788" s="60"/>
      <c r="D788" s="60"/>
      <c r="E788" s="69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5.75" customHeight="1" x14ac:dyDescent="0.2">
      <c r="A789" s="60"/>
      <c r="B789" s="60"/>
      <c r="C789" s="60"/>
      <c r="D789" s="60"/>
      <c r="E789" s="69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5.75" customHeight="1" x14ac:dyDescent="0.2">
      <c r="A790" s="60"/>
      <c r="B790" s="60"/>
      <c r="C790" s="60"/>
      <c r="D790" s="60"/>
      <c r="E790" s="69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5.75" customHeight="1" x14ac:dyDescent="0.2">
      <c r="A791" s="60"/>
      <c r="B791" s="60"/>
      <c r="C791" s="60"/>
      <c r="D791" s="60"/>
      <c r="E791" s="69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5.75" customHeight="1" x14ac:dyDescent="0.2">
      <c r="A792" s="60"/>
      <c r="B792" s="60"/>
      <c r="C792" s="60"/>
      <c r="D792" s="60"/>
      <c r="E792" s="69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5.75" customHeight="1" x14ac:dyDescent="0.2">
      <c r="A793" s="60"/>
      <c r="B793" s="60"/>
      <c r="C793" s="60"/>
      <c r="D793" s="60"/>
      <c r="E793" s="69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5.75" customHeight="1" x14ac:dyDescent="0.2">
      <c r="A794" s="60"/>
      <c r="B794" s="60"/>
      <c r="C794" s="60"/>
      <c r="D794" s="60"/>
      <c r="E794" s="69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5.75" customHeight="1" x14ac:dyDescent="0.2">
      <c r="A795" s="60"/>
      <c r="B795" s="60"/>
      <c r="C795" s="60"/>
      <c r="D795" s="60"/>
      <c r="E795" s="69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5.75" customHeight="1" x14ac:dyDescent="0.2">
      <c r="A796" s="60"/>
      <c r="B796" s="60"/>
      <c r="C796" s="60"/>
      <c r="D796" s="60"/>
      <c r="E796" s="69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5.75" customHeight="1" x14ac:dyDescent="0.2">
      <c r="A797" s="60"/>
      <c r="B797" s="60"/>
      <c r="C797" s="60"/>
      <c r="D797" s="60"/>
      <c r="E797" s="69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5.75" customHeight="1" x14ac:dyDescent="0.2">
      <c r="A798" s="60"/>
      <c r="B798" s="60"/>
      <c r="C798" s="60"/>
      <c r="D798" s="60"/>
      <c r="E798" s="69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5.75" customHeight="1" x14ac:dyDescent="0.2">
      <c r="A799" s="60"/>
      <c r="B799" s="60"/>
      <c r="C799" s="60"/>
      <c r="D799" s="60"/>
      <c r="E799" s="69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5.75" customHeight="1" x14ac:dyDescent="0.2">
      <c r="A800" s="60"/>
      <c r="B800" s="60"/>
      <c r="C800" s="60"/>
      <c r="D800" s="60"/>
      <c r="E800" s="69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5.75" customHeight="1" x14ac:dyDescent="0.2">
      <c r="A801" s="60"/>
      <c r="B801" s="60"/>
      <c r="C801" s="60"/>
      <c r="D801" s="60"/>
      <c r="E801" s="69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5.75" customHeight="1" x14ac:dyDescent="0.2">
      <c r="A802" s="60"/>
      <c r="B802" s="60"/>
      <c r="C802" s="60"/>
      <c r="D802" s="60"/>
      <c r="E802" s="69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5.75" customHeight="1" x14ac:dyDescent="0.2">
      <c r="A803" s="60"/>
      <c r="B803" s="60"/>
      <c r="C803" s="60"/>
      <c r="D803" s="60"/>
      <c r="E803" s="69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5.75" customHeight="1" x14ac:dyDescent="0.2">
      <c r="A804" s="60"/>
      <c r="B804" s="60"/>
      <c r="C804" s="60"/>
      <c r="D804" s="60"/>
      <c r="E804" s="69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5.75" customHeight="1" x14ac:dyDescent="0.2">
      <c r="A805" s="60"/>
      <c r="B805" s="60"/>
      <c r="C805" s="60"/>
      <c r="D805" s="60"/>
      <c r="E805" s="69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5.75" customHeight="1" x14ac:dyDescent="0.2">
      <c r="A806" s="60"/>
      <c r="B806" s="60"/>
      <c r="C806" s="60"/>
      <c r="D806" s="60"/>
      <c r="E806" s="69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5.75" customHeight="1" x14ac:dyDescent="0.2">
      <c r="A807" s="60"/>
      <c r="B807" s="60"/>
      <c r="C807" s="60"/>
      <c r="D807" s="60"/>
      <c r="E807" s="69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5.75" customHeight="1" x14ac:dyDescent="0.2">
      <c r="A808" s="60"/>
      <c r="B808" s="60"/>
      <c r="C808" s="60"/>
      <c r="D808" s="60"/>
      <c r="E808" s="69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5.75" customHeight="1" x14ac:dyDescent="0.2">
      <c r="A809" s="60"/>
      <c r="B809" s="60"/>
      <c r="C809" s="60"/>
      <c r="D809" s="60"/>
      <c r="E809" s="69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5.75" customHeight="1" x14ac:dyDescent="0.2">
      <c r="A810" s="60"/>
      <c r="B810" s="60"/>
      <c r="C810" s="60"/>
      <c r="D810" s="60"/>
      <c r="E810" s="69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5.75" customHeight="1" x14ac:dyDescent="0.2">
      <c r="A811" s="60"/>
      <c r="B811" s="60"/>
      <c r="C811" s="60"/>
      <c r="D811" s="60"/>
      <c r="E811" s="69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5.75" customHeight="1" x14ac:dyDescent="0.2">
      <c r="A812" s="60"/>
      <c r="B812" s="60"/>
      <c r="C812" s="60"/>
      <c r="D812" s="60"/>
      <c r="E812" s="69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5.75" customHeight="1" x14ac:dyDescent="0.2">
      <c r="A813" s="60"/>
      <c r="B813" s="60"/>
      <c r="C813" s="60"/>
      <c r="D813" s="60"/>
      <c r="E813" s="69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5.75" customHeight="1" x14ac:dyDescent="0.2">
      <c r="A814" s="60"/>
      <c r="B814" s="60"/>
      <c r="C814" s="60"/>
      <c r="D814" s="60"/>
      <c r="E814" s="69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5.75" customHeight="1" x14ac:dyDescent="0.2">
      <c r="A815" s="60"/>
      <c r="B815" s="60"/>
      <c r="C815" s="60"/>
      <c r="D815" s="60"/>
      <c r="E815" s="69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5.75" customHeight="1" x14ac:dyDescent="0.2">
      <c r="A816" s="60"/>
      <c r="B816" s="60"/>
      <c r="C816" s="60"/>
      <c r="D816" s="60"/>
      <c r="E816" s="69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5.75" customHeight="1" x14ac:dyDescent="0.2">
      <c r="A817" s="60"/>
      <c r="B817" s="60"/>
      <c r="C817" s="60"/>
      <c r="D817" s="60"/>
      <c r="E817" s="69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5.75" customHeight="1" x14ac:dyDescent="0.2">
      <c r="A818" s="60"/>
      <c r="B818" s="60"/>
      <c r="C818" s="60"/>
      <c r="D818" s="60"/>
      <c r="E818" s="69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5.75" customHeight="1" x14ac:dyDescent="0.2">
      <c r="A819" s="60"/>
      <c r="B819" s="60"/>
      <c r="C819" s="60"/>
      <c r="D819" s="60"/>
      <c r="E819" s="69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5.75" customHeight="1" x14ac:dyDescent="0.2">
      <c r="A820" s="60"/>
      <c r="B820" s="60"/>
      <c r="C820" s="60"/>
      <c r="D820" s="60"/>
      <c r="E820" s="69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5.75" customHeight="1" x14ac:dyDescent="0.2">
      <c r="A821" s="60"/>
      <c r="B821" s="60"/>
      <c r="C821" s="60"/>
      <c r="D821" s="60"/>
      <c r="E821" s="69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5.75" customHeight="1" x14ac:dyDescent="0.2">
      <c r="A822" s="60"/>
      <c r="B822" s="60"/>
      <c r="C822" s="60"/>
      <c r="D822" s="60"/>
      <c r="E822" s="69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5.75" customHeight="1" x14ac:dyDescent="0.2">
      <c r="A823" s="60"/>
      <c r="B823" s="60"/>
      <c r="C823" s="60"/>
      <c r="D823" s="60"/>
      <c r="E823" s="69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5.75" customHeight="1" x14ac:dyDescent="0.2">
      <c r="A824" s="60"/>
      <c r="B824" s="60"/>
      <c r="C824" s="60"/>
      <c r="D824" s="60"/>
      <c r="E824" s="69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5.75" customHeight="1" x14ac:dyDescent="0.2">
      <c r="A825" s="60"/>
      <c r="B825" s="60"/>
      <c r="C825" s="60"/>
      <c r="D825" s="60"/>
      <c r="E825" s="69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5.75" customHeight="1" x14ac:dyDescent="0.2">
      <c r="A826" s="60"/>
      <c r="B826" s="60"/>
      <c r="C826" s="60"/>
      <c r="D826" s="60"/>
      <c r="E826" s="69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5.75" customHeight="1" x14ac:dyDescent="0.2">
      <c r="A827" s="60"/>
      <c r="B827" s="60"/>
      <c r="C827" s="60"/>
      <c r="D827" s="60"/>
      <c r="E827" s="69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5.75" customHeight="1" x14ac:dyDescent="0.2">
      <c r="A828" s="60"/>
      <c r="B828" s="60"/>
      <c r="C828" s="60"/>
      <c r="D828" s="60"/>
      <c r="E828" s="69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5.75" customHeight="1" x14ac:dyDescent="0.2">
      <c r="A829" s="60"/>
      <c r="B829" s="60"/>
      <c r="C829" s="60"/>
      <c r="D829" s="60"/>
      <c r="E829" s="69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5.75" customHeight="1" x14ac:dyDescent="0.2">
      <c r="A830" s="60"/>
      <c r="B830" s="60"/>
      <c r="C830" s="60"/>
      <c r="D830" s="60"/>
      <c r="E830" s="69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5.75" customHeight="1" x14ac:dyDescent="0.2">
      <c r="A831" s="60"/>
      <c r="B831" s="60"/>
      <c r="C831" s="60"/>
      <c r="D831" s="60"/>
      <c r="E831" s="69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5.75" customHeight="1" x14ac:dyDescent="0.2">
      <c r="A832" s="60"/>
      <c r="B832" s="60"/>
      <c r="C832" s="60"/>
      <c r="D832" s="60"/>
      <c r="E832" s="69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5.75" customHeight="1" x14ac:dyDescent="0.2">
      <c r="A833" s="60"/>
      <c r="B833" s="60"/>
      <c r="C833" s="60"/>
      <c r="D833" s="60"/>
      <c r="E833" s="69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5.75" customHeight="1" x14ac:dyDescent="0.2">
      <c r="A834" s="60"/>
      <c r="B834" s="60"/>
      <c r="C834" s="60"/>
      <c r="D834" s="60"/>
      <c r="E834" s="69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5.75" customHeight="1" x14ac:dyDescent="0.2">
      <c r="A835" s="60"/>
      <c r="B835" s="60"/>
      <c r="C835" s="60"/>
      <c r="D835" s="60"/>
      <c r="E835" s="69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5.75" customHeight="1" x14ac:dyDescent="0.2">
      <c r="A836" s="60"/>
      <c r="B836" s="60"/>
      <c r="C836" s="60"/>
      <c r="D836" s="60"/>
      <c r="E836" s="69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5.75" customHeight="1" x14ac:dyDescent="0.2">
      <c r="A837" s="60"/>
      <c r="B837" s="60"/>
      <c r="C837" s="60"/>
      <c r="D837" s="60"/>
      <c r="E837" s="69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5.75" customHeight="1" x14ac:dyDescent="0.2">
      <c r="A838" s="60"/>
      <c r="B838" s="60"/>
      <c r="C838" s="60"/>
      <c r="D838" s="60"/>
      <c r="E838" s="69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5.75" customHeight="1" x14ac:dyDescent="0.2">
      <c r="A839" s="60"/>
      <c r="B839" s="60"/>
      <c r="C839" s="60"/>
      <c r="D839" s="60"/>
      <c r="E839" s="69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5.75" customHeight="1" x14ac:dyDescent="0.2">
      <c r="A840" s="60"/>
      <c r="B840" s="60"/>
      <c r="C840" s="60"/>
      <c r="D840" s="60"/>
      <c r="E840" s="69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5.75" customHeight="1" x14ac:dyDescent="0.2">
      <c r="A841" s="60"/>
      <c r="B841" s="60"/>
      <c r="C841" s="60"/>
      <c r="D841" s="60"/>
      <c r="E841" s="69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5.75" customHeight="1" x14ac:dyDescent="0.2">
      <c r="A842" s="60"/>
      <c r="B842" s="60"/>
      <c r="C842" s="60"/>
      <c r="D842" s="60"/>
      <c r="E842" s="69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5.75" customHeight="1" x14ac:dyDescent="0.2">
      <c r="A843" s="60"/>
      <c r="B843" s="60"/>
      <c r="C843" s="60"/>
      <c r="D843" s="60"/>
      <c r="E843" s="69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5.75" customHeight="1" x14ac:dyDescent="0.2">
      <c r="A844" s="60"/>
      <c r="B844" s="60"/>
      <c r="C844" s="60"/>
      <c r="D844" s="60"/>
      <c r="E844" s="69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5.75" customHeight="1" x14ac:dyDescent="0.2">
      <c r="A845" s="60"/>
      <c r="B845" s="60"/>
      <c r="C845" s="60"/>
      <c r="D845" s="60"/>
      <c r="E845" s="69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5.75" customHeight="1" x14ac:dyDescent="0.2">
      <c r="A846" s="60"/>
      <c r="B846" s="60"/>
      <c r="C846" s="60"/>
      <c r="D846" s="60"/>
      <c r="E846" s="69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5.75" customHeight="1" x14ac:dyDescent="0.2">
      <c r="A847" s="60"/>
      <c r="B847" s="60"/>
      <c r="C847" s="60"/>
      <c r="D847" s="60"/>
      <c r="E847" s="69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5.75" customHeight="1" x14ac:dyDescent="0.2">
      <c r="A848" s="60"/>
      <c r="B848" s="60"/>
      <c r="C848" s="60"/>
      <c r="D848" s="60"/>
      <c r="E848" s="69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5.75" customHeight="1" x14ac:dyDescent="0.2">
      <c r="A849" s="60"/>
      <c r="B849" s="60"/>
      <c r="C849" s="60"/>
      <c r="D849" s="60"/>
      <c r="E849" s="69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5.75" customHeight="1" x14ac:dyDescent="0.2">
      <c r="A850" s="60"/>
      <c r="B850" s="60"/>
      <c r="C850" s="60"/>
      <c r="D850" s="60"/>
      <c r="E850" s="69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5.75" customHeight="1" x14ac:dyDescent="0.2">
      <c r="A851" s="60"/>
      <c r="B851" s="60"/>
      <c r="C851" s="60"/>
      <c r="D851" s="60"/>
      <c r="E851" s="69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5.75" customHeight="1" x14ac:dyDescent="0.2">
      <c r="A852" s="60"/>
      <c r="B852" s="60"/>
      <c r="C852" s="60"/>
      <c r="D852" s="60"/>
      <c r="E852" s="69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5.75" customHeight="1" x14ac:dyDescent="0.2">
      <c r="A853" s="60"/>
      <c r="B853" s="60"/>
      <c r="C853" s="60"/>
      <c r="D853" s="60"/>
      <c r="E853" s="69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5.75" customHeight="1" x14ac:dyDescent="0.2">
      <c r="A854" s="60"/>
      <c r="B854" s="60"/>
      <c r="C854" s="60"/>
      <c r="D854" s="60"/>
      <c r="E854" s="69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5.75" customHeight="1" x14ac:dyDescent="0.2">
      <c r="A855" s="60"/>
      <c r="B855" s="60"/>
      <c r="C855" s="60"/>
      <c r="D855" s="60"/>
      <c r="E855" s="69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5.75" customHeight="1" x14ac:dyDescent="0.2">
      <c r="A856" s="60"/>
      <c r="B856" s="60"/>
      <c r="C856" s="60"/>
      <c r="D856" s="60"/>
      <c r="E856" s="69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5.75" customHeight="1" x14ac:dyDescent="0.2">
      <c r="A857" s="60"/>
      <c r="B857" s="60"/>
      <c r="C857" s="60"/>
      <c r="D857" s="60"/>
      <c r="E857" s="69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5.75" customHeight="1" x14ac:dyDescent="0.2">
      <c r="A858" s="60"/>
      <c r="B858" s="60"/>
      <c r="C858" s="60"/>
      <c r="D858" s="60"/>
      <c r="E858" s="69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5.75" customHeight="1" x14ac:dyDescent="0.2">
      <c r="A859" s="60"/>
      <c r="B859" s="60"/>
      <c r="C859" s="60"/>
      <c r="D859" s="60"/>
      <c r="E859" s="69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5.75" customHeight="1" x14ac:dyDescent="0.2">
      <c r="A860" s="60"/>
      <c r="B860" s="60"/>
      <c r="C860" s="60"/>
      <c r="D860" s="60"/>
      <c r="E860" s="69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5.75" customHeight="1" x14ac:dyDescent="0.2">
      <c r="A861" s="60"/>
      <c r="B861" s="60"/>
      <c r="C861" s="60"/>
      <c r="D861" s="60"/>
      <c r="E861" s="69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5.75" customHeight="1" x14ac:dyDescent="0.2">
      <c r="A862" s="60"/>
      <c r="B862" s="60"/>
      <c r="C862" s="60"/>
      <c r="D862" s="60"/>
      <c r="E862" s="69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5.75" customHeight="1" x14ac:dyDescent="0.2">
      <c r="A863" s="60"/>
      <c r="B863" s="60"/>
      <c r="C863" s="60"/>
      <c r="D863" s="60"/>
      <c r="E863" s="69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5.75" customHeight="1" x14ac:dyDescent="0.2">
      <c r="A864" s="60"/>
      <c r="B864" s="60"/>
      <c r="C864" s="60"/>
      <c r="D864" s="60"/>
      <c r="E864" s="69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5.75" customHeight="1" x14ac:dyDescent="0.2">
      <c r="A865" s="60"/>
      <c r="B865" s="60"/>
      <c r="C865" s="60"/>
      <c r="D865" s="60"/>
      <c r="E865" s="69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5.75" customHeight="1" x14ac:dyDescent="0.2">
      <c r="A866" s="60"/>
      <c r="B866" s="60"/>
      <c r="C866" s="60"/>
      <c r="D866" s="60"/>
      <c r="E866" s="69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5.75" customHeight="1" x14ac:dyDescent="0.2">
      <c r="A867" s="60"/>
      <c r="B867" s="60"/>
      <c r="C867" s="60"/>
      <c r="D867" s="60"/>
      <c r="E867" s="69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5.75" customHeight="1" x14ac:dyDescent="0.2">
      <c r="A868" s="60"/>
      <c r="B868" s="60"/>
      <c r="C868" s="60"/>
      <c r="D868" s="60"/>
      <c r="E868" s="69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5.75" customHeight="1" x14ac:dyDescent="0.2">
      <c r="A869" s="60"/>
      <c r="B869" s="60"/>
      <c r="C869" s="60"/>
      <c r="D869" s="60"/>
      <c r="E869" s="69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5.75" customHeight="1" x14ac:dyDescent="0.2">
      <c r="A870" s="60"/>
      <c r="B870" s="60"/>
      <c r="C870" s="60"/>
      <c r="D870" s="60"/>
      <c r="E870" s="69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5.75" customHeight="1" x14ac:dyDescent="0.2">
      <c r="A871" s="60"/>
      <c r="B871" s="60"/>
      <c r="C871" s="60"/>
      <c r="D871" s="60"/>
      <c r="E871" s="69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5.75" customHeight="1" x14ac:dyDescent="0.2">
      <c r="A872" s="60"/>
      <c r="B872" s="60"/>
      <c r="C872" s="60"/>
      <c r="D872" s="60"/>
      <c r="E872" s="69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5.75" customHeight="1" x14ac:dyDescent="0.2">
      <c r="A873" s="60"/>
      <c r="B873" s="60"/>
      <c r="C873" s="60"/>
      <c r="D873" s="60"/>
      <c r="E873" s="69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5.75" customHeight="1" x14ac:dyDescent="0.2">
      <c r="A874" s="60"/>
      <c r="B874" s="60"/>
      <c r="C874" s="60"/>
      <c r="D874" s="60"/>
      <c r="E874" s="69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5.75" customHeight="1" x14ac:dyDescent="0.2">
      <c r="A875" s="60"/>
      <c r="B875" s="60"/>
      <c r="C875" s="60"/>
      <c r="D875" s="60"/>
      <c r="E875" s="69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5.75" customHeight="1" x14ac:dyDescent="0.2">
      <c r="A876" s="60"/>
      <c r="B876" s="60"/>
      <c r="C876" s="60"/>
      <c r="D876" s="60"/>
      <c r="E876" s="69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5.75" customHeight="1" x14ac:dyDescent="0.2">
      <c r="A877" s="60"/>
      <c r="B877" s="60"/>
      <c r="C877" s="60"/>
      <c r="D877" s="60"/>
      <c r="E877" s="69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5.75" customHeight="1" x14ac:dyDescent="0.2">
      <c r="A878" s="60"/>
      <c r="B878" s="60"/>
      <c r="C878" s="60"/>
      <c r="D878" s="60"/>
      <c r="E878" s="69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5.75" customHeight="1" x14ac:dyDescent="0.2">
      <c r="A879" s="60"/>
      <c r="B879" s="60"/>
      <c r="C879" s="60"/>
      <c r="D879" s="60"/>
      <c r="E879" s="69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5.75" customHeight="1" x14ac:dyDescent="0.2">
      <c r="A880" s="60"/>
      <c r="B880" s="60"/>
      <c r="C880" s="60"/>
      <c r="D880" s="60"/>
      <c r="E880" s="69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5.75" customHeight="1" x14ac:dyDescent="0.2">
      <c r="A881" s="60"/>
      <c r="B881" s="60"/>
      <c r="C881" s="60"/>
      <c r="D881" s="60"/>
      <c r="E881" s="69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5.75" customHeight="1" x14ac:dyDescent="0.2">
      <c r="A882" s="60"/>
      <c r="B882" s="60"/>
      <c r="C882" s="60"/>
      <c r="D882" s="60"/>
      <c r="E882" s="69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5.75" customHeight="1" x14ac:dyDescent="0.2">
      <c r="A883" s="60"/>
      <c r="B883" s="60"/>
      <c r="C883" s="60"/>
      <c r="D883" s="60"/>
      <c r="E883" s="69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5.75" customHeight="1" x14ac:dyDescent="0.2">
      <c r="A884" s="60"/>
      <c r="B884" s="60"/>
      <c r="C884" s="60"/>
      <c r="D884" s="60"/>
      <c r="E884" s="69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5.75" customHeight="1" x14ac:dyDescent="0.2">
      <c r="A885" s="60"/>
      <c r="B885" s="60"/>
      <c r="C885" s="60"/>
      <c r="D885" s="60"/>
      <c r="E885" s="69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5.75" customHeight="1" x14ac:dyDescent="0.2">
      <c r="A886" s="60"/>
      <c r="B886" s="60"/>
      <c r="C886" s="60"/>
      <c r="D886" s="60"/>
      <c r="E886" s="69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5.75" customHeight="1" x14ac:dyDescent="0.2">
      <c r="A887" s="60"/>
      <c r="B887" s="60"/>
      <c r="C887" s="60"/>
      <c r="D887" s="60"/>
      <c r="E887" s="69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5.75" customHeight="1" x14ac:dyDescent="0.2">
      <c r="A888" s="60"/>
      <c r="B888" s="60"/>
      <c r="C888" s="60"/>
      <c r="D888" s="60"/>
      <c r="E888" s="69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5.75" customHeight="1" x14ac:dyDescent="0.2">
      <c r="A889" s="60"/>
      <c r="B889" s="60"/>
      <c r="C889" s="60"/>
      <c r="D889" s="60"/>
      <c r="E889" s="69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5.75" customHeight="1" x14ac:dyDescent="0.2">
      <c r="A890" s="60"/>
      <c r="B890" s="60"/>
      <c r="C890" s="60"/>
      <c r="D890" s="60"/>
      <c r="E890" s="69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5.75" customHeight="1" x14ac:dyDescent="0.2">
      <c r="A891" s="60"/>
      <c r="B891" s="60"/>
      <c r="C891" s="60"/>
      <c r="D891" s="60"/>
      <c r="E891" s="69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5.75" customHeight="1" x14ac:dyDescent="0.2">
      <c r="A892" s="60"/>
      <c r="B892" s="60"/>
      <c r="C892" s="60"/>
      <c r="D892" s="60"/>
      <c r="E892" s="69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5.75" customHeight="1" x14ac:dyDescent="0.2">
      <c r="A893" s="60"/>
      <c r="B893" s="60"/>
      <c r="C893" s="60"/>
      <c r="D893" s="60"/>
      <c r="E893" s="69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5.75" customHeight="1" x14ac:dyDescent="0.2">
      <c r="A894" s="60"/>
      <c r="B894" s="60"/>
      <c r="C894" s="60"/>
      <c r="D894" s="60"/>
      <c r="E894" s="69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5.75" customHeight="1" x14ac:dyDescent="0.2">
      <c r="A895" s="60"/>
      <c r="B895" s="60"/>
      <c r="C895" s="60"/>
      <c r="D895" s="60"/>
      <c r="E895" s="69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5.75" customHeight="1" x14ac:dyDescent="0.2">
      <c r="A896" s="60"/>
      <c r="B896" s="60"/>
      <c r="C896" s="60"/>
      <c r="D896" s="60"/>
      <c r="E896" s="69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5.75" customHeight="1" x14ac:dyDescent="0.2">
      <c r="A897" s="60"/>
      <c r="B897" s="60"/>
      <c r="C897" s="60"/>
      <c r="D897" s="60"/>
      <c r="E897" s="69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5.75" customHeight="1" x14ac:dyDescent="0.2">
      <c r="A898" s="60"/>
      <c r="B898" s="60"/>
      <c r="C898" s="60"/>
      <c r="D898" s="60"/>
      <c r="E898" s="69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5.75" customHeight="1" x14ac:dyDescent="0.2">
      <c r="A899" s="60"/>
      <c r="B899" s="60"/>
      <c r="C899" s="60"/>
      <c r="D899" s="60"/>
      <c r="E899" s="69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5.75" customHeight="1" x14ac:dyDescent="0.2">
      <c r="A900" s="60"/>
      <c r="B900" s="60"/>
      <c r="C900" s="60"/>
      <c r="D900" s="60"/>
      <c r="E900" s="69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5.75" customHeight="1" x14ac:dyDescent="0.2">
      <c r="A901" s="60"/>
      <c r="B901" s="60"/>
      <c r="C901" s="60"/>
      <c r="D901" s="60"/>
      <c r="E901" s="69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5.75" customHeight="1" x14ac:dyDescent="0.2">
      <c r="A902" s="60"/>
      <c r="B902" s="60"/>
      <c r="C902" s="60"/>
      <c r="D902" s="60"/>
      <c r="E902" s="69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5.75" customHeight="1" x14ac:dyDescent="0.2">
      <c r="A903" s="60"/>
      <c r="B903" s="60"/>
      <c r="C903" s="60"/>
      <c r="D903" s="60"/>
      <c r="E903" s="69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5.75" customHeight="1" x14ac:dyDescent="0.2">
      <c r="A904" s="60"/>
      <c r="B904" s="60"/>
      <c r="C904" s="60"/>
      <c r="D904" s="60"/>
      <c r="E904" s="69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5.75" customHeight="1" x14ac:dyDescent="0.2">
      <c r="A905" s="60"/>
      <c r="B905" s="60"/>
      <c r="C905" s="60"/>
      <c r="D905" s="60"/>
      <c r="E905" s="69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5.75" customHeight="1" x14ac:dyDescent="0.2">
      <c r="A906" s="60"/>
      <c r="B906" s="60"/>
      <c r="C906" s="60"/>
      <c r="D906" s="60"/>
      <c r="E906" s="69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5.75" customHeight="1" x14ac:dyDescent="0.2">
      <c r="A907" s="60"/>
      <c r="B907" s="60"/>
      <c r="C907" s="60"/>
      <c r="D907" s="60"/>
      <c r="E907" s="69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5.75" customHeight="1" x14ac:dyDescent="0.2">
      <c r="A908" s="60"/>
      <c r="B908" s="60"/>
      <c r="C908" s="60"/>
      <c r="D908" s="60"/>
      <c r="E908" s="69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5.75" customHeight="1" x14ac:dyDescent="0.2">
      <c r="A909" s="60"/>
      <c r="B909" s="60"/>
      <c r="C909" s="60"/>
      <c r="D909" s="60"/>
      <c r="E909" s="69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5.75" customHeight="1" x14ac:dyDescent="0.2">
      <c r="A910" s="60"/>
      <c r="B910" s="60"/>
      <c r="C910" s="60"/>
      <c r="D910" s="60"/>
      <c r="E910" s="69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5.75" customHeight="1" x14ac:dyDescent="0.2">
      <c r="A911" s="60"/>
      <c r="B911" s="60"/>
      <c r="C911" s="60"/>
      <c r="D911" s="60"/>
      <c r="E911" s="69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5.75" customHeight="1" x14ac:dyDescent="0.2">
      <c r="A912" s="60"/>
      <c r="B912" s="60"/>
      <c r="C912" s="60"/>
      <c r="D912" s="60"/>
      <c r="E912" s="69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5.75" customHeight="1" x14ac:dyDescent="0.2">
      <c r="A913" s="60"/>
      <c r="B913" s="60"/>
      <c r="C913" s="60"/>
      <c r="D913" s="60"/>
      <c r="E913" s="69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5.75" customHeight="1" x14ac:dyDescent="0.2">
      <c r="A914" s="60"/>
      <c r="B914" s="60"/>
      <c r="C914" s="60"/>
      <c r="D914" s="60"/>
      <c r="E914" s="69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5.75" customHeight="1" x14ac:dyDescent="0.2">
      <c r="A915" s="60"/>
      <c r="B915" s="60"/>
      <c r="C915" s="60"/>
      <c r="D915" s="60"/>
      <c r="E915" s="69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5.75" customHeight="1" x14ac:dyDescent="0.2">
      <c r="A916" s="60"/>
      <c r="B916" s="60"/>
      <c r="C916" s="60"/>
      <c r="D916" s="60"/>
      <c r="E916" s="69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5.75" customHeight="1" x14ac:dyDescent="0.2">
      <c r="A917" s="60"/>
      <c r="B917" s="60"/>
      <c r="C917" s="60"/>
      <c r="D917" s="60"/>
      <c r="E917" s="69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5.75" customHeight="1" x14ac:dyDescent="0.2">
      <c r="A918" s="60"/>
      <c r="B918" s="60"/>
      <c r="C918" s="60"/>
      <c r="D918" s="60"/>
      <c r="E918" s="69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5.75" customHeight="1" x14ac:dyDescent="0.2">
      <c r="A919" s="60"/>
      <c r="B919" s="60"/>
      <c r="C919" s="60"/>
      <c r="D919" s="60"/>
      <c r="E919" s="69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5.75" customHeight="1" x14ac:dyDescent="0.2">
      <c r="A920" s="60"/>
      <c r="B920" s="60"/>
      <c r="C920" s="60"/>
      <c r="D920" s="60"/>
      <c r="E920" s="69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5.75" customHeight="1" x14ac:dyDescent="0.2">
      <c r="A921" s="60"/>
      <c r="B921" s="60"/>
      <c r="C921" s="60"/>
      <c r="D921" s="60"/>
      <c r="E921" s="69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5.75" customHeight="1" x14ac:dyDescent="0.2">
      <c r="A922" s="60"/>
      <c r="B922" s="60"/>
      <c r="C922" s="60"/>
      <c r="D922" s="60"/>
      <c r="E922" s="69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5.75" customHeight="1" x14ac:dyDescent="0.2">
      <c r="A923" s="60"/>
      <c r="B923" s="60"/>
      <c r="C923" s="60"/>
      <c r="D923" s="60"/>
      <c r="E923" s="69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5.75" customHeight="1" x14ac:dyDescent="0.2">
      <c r="A924" s="60"/>
      <c r="B924" s="60"/>
      <c r="C924" s="60"/>
      <c r="D924" s="60"/>
      <c r="E924" s="69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5.75" customHeight="1" x14ac:dyDescent="0.2">
      <c r="A925" s="60"/>
      <c r="B925" s="60"/>
      <c r="C925" s="60"/>
      <c r="D925" s="60"/>
      <c r="E925" s="69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5.75" customHeight="1" x14ac:dyDescent="0.2">
      <c r="A926" s="60"/>
      <c r="B926" s="60"/>
      <c r="C926" s="60"/>
      <c r="D926" s="60"/>
      <c r="E926" s="69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5.75" customHeight="1" x14ac:dyDescent="0.2">
      <c r="A927" s="60"/>
      <c r="B927" s="60"/>
      <c r="C927" s="60"/>
      <c r="D927" s="60"/>
      <c r="E927" s="69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5.75" customHeight="1" x14ac:dyDescent="0.2">
      <c r="A928" s="60"/>
      <c r="B928" s="60"/>
      <c r="C928" s="60"/>
      <c r="D928" s="60"/>
      <c r="E928" s="69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5.75" customHeight="1" x14ac:dyDescent="0.2">
      <c r="A929" s="60"/>
      <c r="B929" s="60"/>
      <c r="C929" s="60"/>
      <c r="D929" s="60"/>
      <c r="E929" s="69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5.75" customHeight="1" x14ac:dyDescent="0.2">
      <c r="A930" s="60"/>
      <c r="B930" s="60"/>
      <c r="C930" s="60"/>
      <c r="D930" s="60"/>
      <c r="E930" s="69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5.75" customHeight="1" x14ac:dyDescent="0.2">
      <c r="A931" s="60"/>
      <c r="B931" s="60"/>
      <c r="C931" s="60"/>
      <c r="D931" s="60"/>
      <c r="E931" s="69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5.75" customHeight="1" x14ac:dyDescent="0.2">
      <c r="A932" s="60"/>
      <c r="B932" s="60"/>
      <c r="C932" s="60"/>
      <c r="D932" s="60"/>
      <c r="E932" s="69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5.75" customHeight="1" x14ac:dyDescent="0.2">
      <c r="A933" s="60"/>
      <c r="B933" s="60"/>
      <c r="C933" s="60"/>
      <c r="D933" s="60"/>
      <c r="E933" s="69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5.75" customHeight="1" x14ac:dyDescent="0.2">
      <c r="A934" s="60"/>
      <c r="B934" s="60"/>
      <c r="C934" s="60"/>
      <c r="D934" s="60"/>
      <c r="E934" s="69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5.75" customHeight="1" x14ac:dyDescent="0.2">
      <c r="A935" s="60"/>
      <c r="B935" s="60"/>
      <c r="C935" s="60"/>
      <c r="D935" s="60"/>
      <c r="E935" s="69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5.75" customHeight="1" x14ac:dyDescent="0.2">
      <c r="A936" s="60"/>
      <c r="B936" s="60"/>
      <c r="C936" s="60"/>
      <c r="D936" s="60"/>
      <c r="E936" s="69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5.75" customHeight="1" x14ac:dyDescent="0.2">
      <c r="A937" s="60"/>
      <c r="B937" s="60"/>
      <c r="C937" s="60"/>
      <c r="D937" s="60"/>
      <c r="E937" s="69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5.75" customHeight="1" x14ac:dyDescent="0.2">
      <c r="A938" s="60"/>
      <c r="B938" s="60"/>
      <c r="C938" s="60"/>
      <c r="D938" s="60"/>
      <c r="E938" s="69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5.75" customHeight="1" x14ac:dyDescent="0.2">
      <c r="A939" s="60"/>
      <c r="B939" s="60"/>
      <c r="C939" s="60"/>
      <c r="D939" s="60"/>
      <c r="E939" s="69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5.75" customHeight="1" x14ac:dyDescent="0.2">
      <c r="A940" s="60"/>
      <c r="B940" s="60"/>
      <c r="C940" s="60"/>
      <c r="D940" s="60"/>
      <c r="E940" s="69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5.75" customHeight="1" x14ac:dyDescent="0.2">
      <c r="A941" s="60"/>
      <c r="B941" s="60"/>
      <c r="C941" s="60"/>
      <c r="D941" s="60"/>
      <c r="E941" s="69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5.75" customHeight="1" x14ac:dyDescent="0.2">
      <c r="A942" s="60"/>
      <c r="B942" s="60"/>
      <c r="C942" s="60"/>
      <c r="D942" s="60"/>
      <c r="E942" s="69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5.75" customHeight="1" x14ac:dyDescent="0.2">
      <c r="A943" s="60"/>
      <c r="B943" s="60"/>
      <c r="C943" s="60"/>
      <c r="D943" s="60"/>
      <c r="E943" s="69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5.75" customHeight="1" x14ac:dyDescent="0.2">
      <c r="A944" s="60"/>
      <c r="B944" s="60"/>
      <c r="C944" s="60"/>
      <c r="D944" s="60"/>
      <c r="E944" s="69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5.75" customHeight="1" x14ac:dyDescent="0.2">
      <c r="A945" s="60"/>
      <c r="B945" s="60"/>
      <c r="C945" s="60"/>
      <c r="D945" s="60"/>
      <c r="E945" s="69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5.75" customHeight="1" x14ac:dyDescent="0.2">
      <c r="A946" s="60"/>
      <c r="B946" s="60"/>
      <c r="C946" s="60"/>
      <c r="D946" s="60"/>
      <c r="E946" s="69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5.75" customHeight="1" x14ac:dyDescent="0.2">
      <c r="A947" s="60"/>
      <c r="B947" s="60"/>
      <c r="C947" s="60"/>
      <c r="D947" s="60"/>
      <c r="E947" s="69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5.75" customHeight="1" x14ac:dyDescent="0.2">
      <c r="A948" s="60"/>
      <c r="B948" s="60"/>
      <c r="C948" s="60"/>
      <c r="D948" s="60"/>
      <c r="E948" s="69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5.75" customHeight="1" x14ac:dyDescent="0.2">
      <c r="A949" s="60"/>
      <c r="B949" s="60"/>
      <c r="C949" s="60"/>
      <c r="D949" s="60"/>
      <c r="E949" s="69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5.75" customHeight="1" x14ac:dyDescent="0.2">
      <c r="A950" s="60"/>
      <c r="B950" s="60"/>
      <c r="C950" s="60"/>
      <c r="D950" s="60"/>
      <c r="E950" s="69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5.75" customHeight="1" x14ac:dyDescent="0.2">
      <c r="A951" s="60"/>
      <c r="B951" s="60"/>
      <c r="C951" s="60"/>
      <c r="D951" s="60"/>
      <c r="E951" s="69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5.75" customHeight="1" x14ac:dyDescent="0.2">
      <c r="A952" s="60"/>
      <c r="B952" s="60"/>
      <c r="C952" s="60"/>
      <c r="D952" s="60"/>
      <c r="E952" s="69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5.75" customHeight="1" x14ac:dyDescent="0.2">
      <c r="A953" s="60"/>
      <c r="B953" s="60"/>
      <c r="C953" s="60"/>
      <c r="D953" s="60"/>
      <c r="E953" s="69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5.75" customHeight="1" x14ac:dyDescent="0.2">
      <c r="A954" s="60"/>
      <c r="B954" s="60"/>
      <c r="C954" s="60"/>
      <c r="D954" s="60"/>
      <c r="E954" s="69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5.75" customHeight="1" x14ac:dyDescent="0.2">
      <c r="A955" s="60"/>
      <c r="B955" s="60"/>
      <c r="C955" s="60"/>
      <c r="D955" s="60"/>
      <c r="E955" s="69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5.75" customHeight="1" x14ac:dyDescent="0.2">
      <c r="A956" s="60"/>
      <c r="B956" s="60"/>
      <c r="C956" s="60"/>
      <c r="D956" s="60"/>
      <c r="E956" s="69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5.75" customHeight="1" x14ac:dyDescent="0.2">
      <c r="A957" s="60"/>
      <c r="B957" s="60"/>
      <c r="C957" s="60"/>
      <c r="D957" s="60"/>
      <c r="E957" s="69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5.75" customHeight="1" x14ac:dyDescent="0.2">
      <c r="A958" s="60"/>
      <c r="B958" s="60"/>
      <c r="C958" s="60"/>
      <c r="D958" s="60"/>
      <c r="E958" s="69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5.75" customHeight="1" x14ac:dyDescent="0.2">
      <c r="A959" s="60"/>
      <c r="B959" s="60"/>
      <c r="C959" s="60"/>
      <c r="D959" s="60"/>
      <c r="E959" s="69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5.75" customHeight="1" x14ac:dyDescent="0.2">
      <c r="A960" s="60"/>
      <c r="B960" s="60"/>
      <c r="C960" s="60"/>
      <c r="D960" s="60"/>
      <c r="E960" s="69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</sheetData>
  <mergeCells count="345">
    <mergeCell ref="B1:K1"/>
    <mergeCell ref="B2:K2"/>
    <mergeCell ref="B3:K3"/>
    <mergeCell ref="C4:D4"/>
    <mergeCell ref="F4:H4"/>
    <mergeCell ref="J4:K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8:D38"/>
    <mergeCell ref="C39:D39"/>
    <mergeCell ref="C40:D40"/>
    <mergeCell ref="C41:D41"/>
    <mergeCell ref="C42:D42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43:D43"/>
    <mergeCell ref="C44:D44"/>
    <mergeCell ref="C45:D45"/>
    <mergeCell ref="C46:D46"/>
    <mergeCell ref="C47:D47"/>
    <mergeCell ref="C48:D48"/>
    <mergeCell ref="C49:D49"/>
    <mergeCell ref="C50:D50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94:D94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98:D98"/>
    <mergeCell ref="C99:D99"/>
    <mergeCell ref="C100:D100"/>
    <mergeCell ref="C101:D101"/>
    <mergeCell ref="C97:D97"/>
    <mergeCell ref="C71:D71"/>
    <mergeCell ref="C88:D88"/>
    <mergeCell ref="C96:D96"/>
    <mergeCell ref="C72:D72"/>
    <mergeCell ref="C73:D73"/>
    <mergeCell ref="C74:D74"/>
    <mergeCell ref="C75:D75"/>
    <mergeCell ref="C76:D76"/>
    <mergeCell ref="C77:D77"/>
    <mergeCell ref="C83:D83"/>
    <mergeCell ref="C84:D84"/>
    <mergeCell ref="C85:D85"/>
    <mergeCell ref="C86:D86"/>
    <mergeCell ref="C95:D95"/>
    <mergeCell ref="C89:D89"/>
    <mergeCell ref="C90:D90"/>
    <mergeCell ref="C91:D91"/>
    <mergeCell ref="C92:D92"/>
    <mergeCell ref="C93:D93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29:D129"/>
    <mergeCell ref="C130:D130"/>
    <mergeCell ref="C131:D131"/>
    <mergeCell ref="C125:D125"/>
    <mergeCell ref="C126:D126"/>
    <mergeCell ref="C127:D127"/>
    <mergeCell ref="C128:D128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56:D156"/>
    <mergeCell ref="C157:D157"/>
    <mergeCell ref="C158:D158"/>
    <mergeCell ref="C159:D159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83:D183"/>
    <mergeCell ref="C190:D190"/>
    <mergeCell ref="C191:D191"/>
    <mergeCell ref="C192:D192"/>
    <mergeCell ref="C193:D193"/>
    <mergeCell ref="C182:D18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5:H185"/>
    <mergeCell ref="C186:D186"/>
    <mergeCell ref="C187:D187"/>
    <mergeCell ref="C188:D188"/>
    <mergeCell ref="C189:D189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85:D285"/>
    <mergeCell ref="C286:D286"/>
    <mergeCell ref="C287:D287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306:D306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7:D307"/>
    <mergeCell ref="C308:D308"/>
    <mergeCell ref="C309:D309"/>
    <mergeCell ref="C310:D310"/>
    <mergeCell ref="C311:D311"/>
    <mergeCell ref="C323:D323"/>
    <mergeCell ref="C324:D324"/>
    <mergeCell ref="C325:D325"/>
    <mergeCell ref="C326:D326"/>
    <mergeCell ref="C317:D317"/>
    <mergeCell ref="C318:D318"/>
    <mergeCell ref="C319:D319"/>
    <mergeCell ref="C320:D320"/>
    <mergeCell ref="C321:D321"/>
    <mergeCell ref="C322:D322"/>
    <mergeCell ref="C312:D312"/>
    <mergeCell ref="C313:D313"/>
    <mergeCell ref="C314:D314"/>
    <mergeCell ref="C315:D315"/>
    <mergeCell ref="C316:D31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8:D348"/>
    <mergeCell ref="C349:D349"/>
    <mergeCell ref="C350:D350"/>
    <mergeCell ref="C351:D351"/>
    <mergeCell ref="C352:D352"/>
    <mergeCell ref="C353:D353"/>
    <mergeCell ref="C354:D354"/>
    <mergeCell ref="C341:D341"/>
    <mergeCell ref="C342:D342"/>
    <mergeCell ref="C343:D343"/>
    <mergeCell ref="C344:D344"/>
    <mergeCell ref="C345:D345"/>
    <mergeCell ref="C346:D346"/>
    <mergeCell ref="C347:D347"/>
    <mergeCell ref="C263:D263"/>
    <mergeCell ref="C264:D264"/>
    <mergeCell ref="C265:D265"/>
    <mergeCell ref="C266:D266"/>
    <mergeCell ref="C267:D267"/>
    <mergeCell ref="C268:D268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78:D278"/>
    <mergeCell ref="C279:D279"/>
    <mergeCell ref="C280:D280"/>
    <mergeCell ref="C281:D281"/>
    <mergeCell ref="C282:D282"/>
    <mergeCell ref="C283:D283"/>
    <mergeCell ref="C284:D284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B1457"/>
  <sheetViews>
    <sheetView topLeftCell="A304" zoomScale="70" zoomScaleNormal="70" workbookViewId="0">
      <pane xSplit="1" topLeftCell="B1" activePane="topRight" state="frozen"/>
      <selection activeCell="A1281" sqref="A1281"/>
      <selection pane="topRight" activeCell="B1" sqref="B1:H1449"/>
    </sheetView>
  </sheetViews>
  <sheetFormatPr baseColWidth="10" defaultColWidth="12.625" defaultRowHeight="15" customHeight="1" x14ac:dyDescent="0.2"/>
  <cols>
    <col min="1" max="2" width="10.125" customWidth="1"/>
    <col min="3" max="3" width="63.5" customWidth="1"/>
    <col min="4" max="5" width="10.125" customWidth="1"/>
    <col min="6" max="6" width="15.75" bestFit="1" customWidth="1"/>
    <col min="7" max="7" width="17.25" bestFit="1" customWidth="1"/>
    <col min="8" max="8" width="16.75" bestFit="1" customWidth="1"/>
    <col min="9" max="9" width="10" customWidth="1"/>
    <col min="10" max="11" width="14.375" customWidth="1"/>
    <col min="12" max="12" width="10" customWidth="1"/>
    <col min="13" max="13" width="13.875" customWidth="1"/>
    <col min="14" max="28" width="10" customWidth="1"/>
  </cols>
  <sheetData>
    <row r="1" spans="1:28" ht="31.5" x14ac:dyDescent="0.2">
      <c r="A1" s="148"/>
      <c r="B1" s="654" t="s">
        <v>125</v>
      </c>
      <c r="C1" s="655"/>
      <c r="D1" s="655"/>
      <c r="E1" s="655"/>
      <c r="F1" s="655"/>
      <c r="G1" s="655"/>
      <c r="H1" s="656"/>
      <c r="I1" s="1"/>
      <c r="J1" s="1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24.75" x14ac:dyDescent="0.5">
      <c r="A2" s="148"/>
      <c r="B2" s="688" t="str">
        <f>+Presupuesto!A2</f>
        <v>MODELO CAS  3 - VIVIENDA UNIFAMILIAR 220,92 m2 - OPCIÓN CONSTRUCCIÓN EN SECO</v>
      </c>
      <c r="C2" s="655"/>
      <c r="D2" s="655"/>
      <c r="E2" s="655"/>
      <c r="F2" s="655"/>
      <c r="G2" s="655"/>
      <c r="H2" s="656"/>
      <c r="I2" s="2"/>
      <c r="J2" s="2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5" customHeight="1" x14ac:dyDescent="0.25">
      <c r="A3" s="148"/>
      <c r="B3" s="149"/>
      <c r="C3" s="150"/>
      <c r="D3" s="150"/>
      <c r="E3" s="151"/>
      <c r="F3" s="152"/>
      <c r="G3" s="60"/>
      <c r="H3" s="61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5" customHeight="1" x14ac:dyDescent="0.2">
      <c r="A4" s="148"/>
      <c r="B4" s="153">
        <f>+Presupuesto!$A$5</f>
        <v>1</v>
      </c>
      <c r="C4" s="687" t="str">
        <f>+Presupuesto!$B$5</f>
        <v>TRABAJOS PRELIMINARES</v>
      </c>
      <c r="D4" s="672"/>
      <c r="E4" s="672"/>
      <c r="F4" s="672"/>
      <c r="G4" s="672"/>
      <c r="H4" s="673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5" customHeight="1" x14ac:dyDescent="0.2">
      <c r="A5" s="148"/>
      <c r="B5" s="154" t="str">
        <f>+Presupuesto!A6</f>
        <v>1.1</v>
      </c>
      <c r="C5" s="674" t="str">
        <f>+Presupuesto!B6</f>
        <v>Replanteo</v>
      </c>
      <c r="D5" s="672"/>
      <c r="E5" s="672"/>
      <c r="F5" s="672"/>
      <c r="G5" s="673"/>
      <c r="H5" s="155" t="str">
        <f>+Presupuesto!C6</f>
        <v>m2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5" customHeight="1" x14ac:dyDescent="0.2">
      <c r="A6" s="148"/>
      <c r="B6" s="689" t="s">
        <v>126</v>
      </c>
      <c r="C6" s="676"/>
      <c r="D6" s="156"/>
      <c r="E6" s="678" t="s">
        <v>123</v>
      </c>
      <c r="F6" s="157" t="s">
        <v>127</v>
      </c>
      <c r="G6" s="158" t="s">
        <v>128</v>
      </c>
      <c r="H6" s="159" t="s">
        <v>127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15" customHeight="1" x14ac:dyDescent="0.2">
      <c r="A7" s="148"/>
      <c r="B7" s="677"/>
      <c r="C7" s="659"/>
      <c r="D7" s="160"/>
      <c r="E7" s="679"/>
      <c r="F7" s="161" t="s">
        <v>129</v>
      </c>
      <c r="G7" s="162" t="s">
        <v>130</v>
      </c>
      <c r="H7" s="163" t="s">
        <v>124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4.5" customHeight="1" x14ac:dyDescent="0.2">
      <c r="A8" s="148"/>
      <c r="B8" s="164"/>
      <c r="C8" s="164"/>
      <c r="D8" s="164"/>
      <c r="E8" s="165"/>
      <c r="F8" s="166"/>
      <c r="G8" s="164"/>
      <c r="H8" s="166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5" customHeight="1" x14ac:dyDescent="0.2">
      <c r="A9" s="148"/>
      <c r="B9" s="690" t="s">
        <v>131</v>
      </c>
      <c r="C9" s="664"/>
      <c r="D9" s="167"/>
      <c r="E9" s="168"/>
      <c r="F9" s="169"/>
      <c r="G9" s="168"/>
      <c r="H9" s="170">
        <f>SUM(H10:H11)</f>
        <v>10283.540382048141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ht="15" customHeight="1" x14ac:dyDescent="0.2">
      <c r="A10" s="148"/>
      <c r="B10" s="171" t="str">
        <f>+'Lista de Precios'!$B$7</f>
        <v>Materiales de replanteo</v>
      </c>
      <c r="C10" s="172"/>
      <c r="D10" s="173"/>
      <c r="E10" s="174" t="str">
        <f>+'Lista de Precios'!$C$7</f>
        <v>Gl</v>
      </c>
      <c r="F10" s="175">
        <f>+'Lista de Precios'!$D$7</f>
        <v>10283.540382048141</v>
      </c>
      <c r="G10" s="176">
        <v>1</v>
      </c>
      <c r="H10" s="177">
        <f>F10*G10</f>
        <v>10283.540382048141</v>
      </c>
      <c r="I10" s="60"/>
      <c r="J10" s="178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</row>
    <row r="11" spans="1:28" ht="15" customHeight="1" x14ac:dyDescent="0.2">
      <c r="A11" s="148"/>
      <c r="B11" s="171"/>
      <c r="C11" s="172"/>
      <c r="D11" s="179"/>
      <c r="E11" s="174"/>
      <c r="F11" s="175"/>
      <c r="G11" s="176"/>
      <c r="H11" s="17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" customHeight="1" x14ac:dyDescent="0.2">
      <c r="A12" s="148"/>
      <c r="B12" s="180" t="s">
        <v>132</v>
      </c>
      <c r="C12" s="181"/>
      <c r="D12" s="182"/>
      <c r="E12" s="183"/>
      <c r="F12" s="184"/>
      <c r="G12" s="185"/>
      <c r="H12" s="186">
        <f>SUM(H13:H14)</f>
        <v>2655.68478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ht="15" customHeight="1" x14ac:dyDescent="0.2">
      <c r="A13" s="148"/>
      <c r="B13" s="171" t="s">
        <v>133</v>
      </c>
      <c r="C13" s="172"/>
      <c r="D13" s="179"/>
      <c r="E13" s="174" t="s">
        <v>134</v>
      </c>
      <c r="F13" s="175">
        <f>+'Mano de Obra'!$J$8</f>
        <v>10110.714599999999</v>
      </c>
      <c r="G13" s="176">
        <v>0.05</v>
      </c>
      <c r="H13" s="177">
        <f t="shared" ref="H13:H14" si="0">PRODUCT(F13*G13)</f>
        <v>505.53573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" customHeight="1" x14ac:dyDescent="0.2">
      <c r="A14" s="148"/>
      <c r="B14" s="171" t="s">
        <v>135</v>
      </c>
      <c r="C14" s="172"/>
      <c r="D14" s="179"/>
      <c r="E14" s="174" t="s">
        <v>134</v>
      </c>
      <c r="F14" s="175">
        <f>+'Mano de Obra'!$J$10</f>
        <v>8600.5962</v>
      </c>
      <c r="G14" s="176">
        <v>0.25</v>
      </c>
      <c r="H14" s="177">
        <f t="shared" si="0"/>
        <v>2150.14905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ht="15" customHeight="1" x14ac:dyDescent="0.2">
      <c r="A15" s="148"/>
      <c r="B15" s="187"/>
      <c r="C15" s="188"/>
      <c r="D15" s="189"/>
      <c r="E15" s="190"/>
      <c r="F15" s="191"/>
      <c r="G15" s="192"/>
      <c r="H15" s="193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" customHeight="1" x14ac:dyDescent="0.2">
      <c r="A16" s="148"/>
      <c r="B16" s="194"/>
      <c r="C16" s="194"/>
      <c r="D16" s="194"/>
      <c r="E16" s="165"/>
      <c r="F16" s="166"/>
      <c r="G16" s="195"/>
      <c r="H16" s="196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ht="15" customHeight="1" x14ac:dyDescent="0.2">
      <c r="A17" s="148"/>
      <c r="B17" s="197"/>
      <c r="C17" s="197"/>
      <c r="D17" s="197"/>
      <c r="E17" s="165"/>
      <c r="F17" s="166"/>
      <c r="G17" s="198" t="s">
        <v>136</v>
      </c>
      <c r="H17" s="199">
        <f>H9+H12</f>
        <v>12939.22516204814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" customHeight="1" x14ac:dyDescent="0.25">
      <c r="A18" s="148"/>
      <c r="B18" s="200"/>
      <c r="C18" s="84"/>
      <c r="D18" s="178"/>
      <c r="E18" s="165"/>
      <c r="F18" s="166"/>
      <c r="G18" s="60"/>
      <c r="H18" s="201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</row>
    <row r="19" spans="1:28" ht="15" customHeight="1" x14ac:dyDescent="0.25">
      <c r="A19" s="148"/>
      <c r="B19" s="200"/>
      <c r="C19" s="84"/>
      <c r="D19" s="178"/>
      <c r="E19" s="165"/>
      <c r="F19" s="166"/>
      <c r="G19" s="60"/>
      <c r="H19" s="201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15" customHeight="1" x14ac:dyDescent="0.25">
      <c r="A20" s="148"/>
      <c r="B20" s="149"/>
      <c r="C20" s="150"/>
      <c r="D20" s="150"/>
      <c r="E20" s="151"/>
      <c r="F20" s="152"/>
      <c r="G20" s="60"/>
      <c r="H20" s="61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ht="15" customHeight="1" x14ac:dyDescent="0.2">
      <c r="A21" s="148"/>
      <c r="B21" s="153">
        <f>+Presupuesto!$A$5</f>
        <v>1</v>
      </c>
      <c r="C21" s="687" t="str">
        <f>+Presupuesto!$B$5</f>
        <v>TRABAJOS PRELIMINARES</v>
      </c>
      <c r="D21" s="672"/>
      <c r="E21" s="672"/>
      <c r="F21" s="672"/>
      <c r="G21" s="672"/>
      <c r="H21" s="673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</row>
    <row r="22" spans="1:28" ht="15" customHeight="1" thickBot="1" x14ac:dyDescent="0.25">
      <c r="A22" s="148"/>
      <c r="B22" s="154" t="str">
        <f>+Presupuesto!A7</f>
        <v>1.2</v>
      </c>
      <c r="C22" s="674" t="str">
        <f>+Presupuesto!B7</f>
        <v>Instalación del Obrador</v>
      </c>
      <c r="D22" s="672"/>
      <c r="E22" s="672"/>
      <c r="F22" s="672"/>
      <c r="G22" s="673"/>
      <c r="H22" s="155" t="str">
        <f>+Presupuesto!C7</f>
        <v>gl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ht="15" hidden="1" customHeight="1" x14ac:dyDescent="0.2">
      <c r="A23" s="148"/>
      <c r="B23" s="689" t="s">
        <v>126</v>
      </c>
      <c r="C23" s="676"/>
      <c r="D23" s="156"/>
      <c r="E23" s="678" t="s">
        <v>123</v>
      </c>
      <c r="F23" s="157" t="s">
        <v>127</v>
      </c>
      <c r="G23" s="158" t="s">
        <v>128</v>
      </c>
      <c r="H23" s="159" t="s">
        <v>127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1:28" ht="15" hidden="1" customHeight="1" x14ac:dyDescent="0.2">
      <c r="A24" s="148"/>
      <c r="B24" s="677"/>
      <c r="C24" s="659"/>
      <c r="D24" s="160"/>
      <c r="E24" s="679"/>
      <c r="F24" s="161" t="s">
        <v>129</v>
      </c>
      <c r="G24" s="162" t="s">
        <v>130</v>
      </c>
      <c r="H24" s="163" t="s">
        <v>124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1:28" ht="4.5" customHeight="1" thickBot="1" x14ac:dyDescent="0.25">
      <c r="A25" s="148"/>
      <c r="B25" s="194"/>
      <c r="C25" s="194"/>
      <c r="D25" s="164"/>
      <c r="E25" s="165"/>
      <c r="F25" s="166"/>
      <c r="G25" s="164"/>
      <c r="H25" s="166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</row>
    <row r="26" spans="1:28" ht="15" customHeight="1" x14ac:dyDescent="0.2">
      <c r="A26" s="148"/>
      <c r="B26" s="690" t="s">
        <v>131</v>
      </c>
      <c r="C26" s="664"/>
      <c r="D26" s="202"/>
      <c r="E26" s="168"/>
      <c r="F26" s="169"/>
      <c r="G26" s="168"/>
      <c r="H26" s="203">
        <f>SUM(H27)</f>
        <v>340525.22545556864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7" spans="1:28" ht="15" customHeight="1" x14ac:dyDescent="0.2">
      <c r="A27" s="148"/>
      <c r="B27" s="171" t="str">
        <f>+'Lista de Precios'!$B$8</f>
        <v>Construcción de obrador 16 m2</v>
      </c>
      <c r="C27" s="172"/>
      <c r="D27" s="204"/>
      <c r="E27" s="174" t="str">
        <f>+'Lista de Precios'!$C$8</f>
        <v>Gl</v>
      </c>
      <c r="F27" s="175">
        <f>+'Lista de Precios'!$D$8</f>
        <v>340525.22545556864</v>
      </c>
      <c r="G27" s="174">
        <v>1</v>
      </c>
      <c r="H27" s="205">
        <f>PRODUCT(F27*G27)</f>
        <v>340525.22545556864</v>
      </c>
      <c r="I27" s="60"/>
      <c r="J27" s="178"/>
      <c r="K27" s="60"/>
      <c r="L27" s="60"/>
      <c r="M27" s="178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spans="1:28" ht="15" customHeight="1" x14ac:dyDescent="0.2">
      <c r="A28" s="148"/>
      <c r="B28" s="171"/>
      <c r="C28" s="172"/>
      <c r="D28" s="206"/>
      <c r="E28" s="174"/>
      <c r="F28" s="175"/>
      <c r="G28" s="174"/>
      <c r="H28" s="205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spans="1:28" ht="15" customHeight="1" x14ac:dyDescent="0.2">
      <c r="A29" s="148"/>
      <c r="B29" s="691" t="s">
        <v>132</v>
      </c>
      <c r="C29" s="572"/>
      <c r="D29" s="207"/>
      <c r="E29" s="183"/>
      <c r="F29" s="184"/>
      <c r="G29" s="183"/>
      <c r="H29" s="208">
        <f>SUM(H30:H31)</f>
        <v>246857.1672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spans="1:28" ht="15" customHeight="1" x14ac:dyDescent="0.2">
      <c r="A30" s="148"/>
      <c r="B30" s="692" t="s">
        <v>133</v>
      </c>
      <c r="C30" s="572"/>
      <c r="D30" s="206"/>
      <c r="E30" s="174" t="s">
        <v>134</v>
      </c>
      <c r="F30" s="175">
        <f>+'Mano de Obra'!$J$8</f>
        <v>10110.714599999999</v>
      </c>
      <c r="G30" s="174">
        <v>4</v>
      </c>
      <c r="H30" s="205">
        <f t="shared" ref="H30:H31" si="1">PRODUCT(F30*G30)</f>
        <v>40442.858399999997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</row>
    <row r="31" spans="1:28" ht="15" customHeight="1" x14ac:dyDescent="0.2">
      <c r="A31" s="148"/>
      <c r="B31" s="692" t="s">
        <v>135</v>
      </c>
      <c r="C31" s="572"/>
      <c r="D31" s="206"/>
      <c r="E31" s="174" t="s">
        <v>134</v>
      </c>
      <c r="F31" s="175">
        <f>+'Mano de Obra'!$J$10</f>
        <v>8600.5962</v>
      </c>
      <c r="G31" s="174">
        <v>24</v>
      </c>
      <c r="H31" s="205">
        <f t="shared" si="1"/>
        <v>206414.3088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ht="15" customHeight="1" x14ac:dyDescent="0.2">
      <c r="A32" s="148"/>
      <c r="B32" s="693"/>
      <c r="C32" s="685"/>
      <c r="D32" s="211"/>
      <c r="E32" s="190"/>
      <c r="F32" s="191"/>
      <c r="G32" s="190"/>
      <c r="H32" s="212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spans="1:28" ht="15" customHeight="1" x14ac:dyDescent="0.2">
      <c r="A33" s="148"/>
      <c r="B33" s="164"/>
      <c r="C33" s="164"/>
      <c r="D33" s="164"/>
      <c r="E33" s="165"/>
      <c r="F33" s="166"/>
      <c r="G33" s="165"/>
      <c r="H33" s="166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spans="1:28" ht="15" customHeight="1" x14ac:dyDescent="0.2">
      <c r="A34" s="148"/>
      <c r="B34" s="164"/>
      <c r="C34" s="164"/>
      <c r="D34" s="164"/>
      <c r="E34" s="165"/>
      <c r="F34" s="166"/>
      <c r="G34" s="198" t="s">
        <v>136</v>
      </c>
      <c r="H34" s="213">
        <f>H26+H29</f>
        <v>587382.39265556866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spans="1:28" ht="15" customHeight="1" x14ac:dyDescent="0.25">
      <c r="A35" s="148"/>
      <c r="B35" s="149"/>
      <c r="C35" s="150"/>
      <c r="D35" s="150"/>
      <c r="E35" s="151"/>
      <c r="F35" s="152"/>
      <c r="G35" s="60"/>
      <c r="H35" s="61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spans="1:28" ht="15" customHeight="1" x14ac:dyDescent="0.25">
      <c r="A36" s="148"/>
      <c r="B36" s="149"/>
      <c r="C36" s="150"/>
      <c r="D36" s="150"/>
      <c r="E36" s="151"/>
      <c r="F36" s="152"/>
      <c r="G36" s="60"/>
      <c r="H36" s="61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</row>
    <row r="37" spans="1:28" ht="15" customHeight="1" x14ac:dyDescent="0.25">
      <c r="A37" s="148"/>
      <c r="B37" s="149"/>
      <c r="C37" s="150"/>
      <c r="D37" s="150"/>
      <c r="E37" s="151"/>
      <c r="F37" s="152"/>
      <c r="G37" s="60"/>
      <c r="H37" s="61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spans="1:28" ht="15" customHeight="1" x14ac:dyDescent="0.2">
      <c r="A38" s="148"/>
      <c r="B38" s="153">
        <f>+Presupuesto!$A$5</f>
        <v>1</v>
      </c>
      <c r="C38" s="687" t="str">
        <f>+Presupuesto!$B$5</f>
        <v>TRABAJOS PRELIMINARES</v>
      </c>
      <c r="D38" s="672"/>
      <c r="E38" s="672"/>
      <c r="F38" s="672"/>
      <c r="G38" s="672"/>
      <c r="H38" s="673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</row>
    <row r="39" spans="1:28" ht="15" customHeight="1" x14ac:dyDescent="0.2">
      <c r="A39" s="148"/>
      <c r="B39" s="154" t="str">
        <f>+Presupuesto!A8</f>
        <v>1.3</v>
      </c>
      <c r="C39" s="674" t="str">
        <f>+Presupuesto!B8</f>
        <v>Cartel de Obra</v>
      </c>
      <c r="D39" s="672"/>
      <c r="E39" s="672"/>
      <c r="F39" s="672"/>
      <c r="G39" s="673"/>
      <c r="H39" s="155" t="str">
        <f>+Presupuesto!C8</f>
        <v>gl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spans="1:28" ht="15" customHeight="1" x14ac:dyDescent="0.25">
      <c r="A40" s="148"/>
      <c r="B40" s="675" t="s">
        <v>126</v>
      </c>
      <c r="C40" s="676"/>
      <c r="D40" s="214"/>
      <c r="E40" s="678" t="s">
        <v>123</v>
      </c>
      <c r="F40" s="157" t="s">
        <v>127</v>
      </c>
      <c r="G40" s="215" t="s">
        <v>128</v>
      </c>
      <c r="H40" s="216" t="s">
        <v>127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</row>
    <row r="41" spans="1:28" ht="15" customHeight="1" x14ac:dyDescent="0.25">
      <c r="A41" s="148"/>
      <c r="B41" s="677"/>
      <c r="C41" s="659"/>
      <c r="D41" s="217"/>
      <c r="E41" s="679"/>
      <c r="F41" s="161" t="s">
        <v>129</v>
      </c>
      <c r="G41" s="218" t="s">
        <v>130</v>
      </c>
      <c r="H41" s="219" t="s">
        <v>124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</row>
    <row r="42" spans="1:28" ht="4.5" customHeight="1" x14ac:dyDescent="0.2">
      <c r="A42" s="148"/>
      <c r="B42" s="164"/>
      <c r="C42" s="86"/>
      <c r="D42" s="86"/>
      <c r="E42" s="165"/>
      <c r="F42" s="166"/>
      <c r="G42" s="86"/>
      <c r="H42" s="22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</row>
    <row r="43" spans="1:28" ht="15" customHeight="1" x14ac:dyDescent="0.25">
      <c r="A43" s="148"/>
      <c r="B43" s="680" t="s">
        <v>131</v>
      </c>
      <c r="C43" s="664"/>
      <c r="D43" s="221"/>
      <c r="E43" s="168"/>
      <c r="F43" s="169"/>
      <c r="G43" s="222"/>
      <c r="H43" s="223">
        <f>SUM(H44:H45)</f>
        <v>32076.100173217143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spans="1:28" ht="15" customHeight="1" x14ac:dyDescent="0.2">
      <c r="A44" s="148"/>
      <c r="B44" s="171" t="str">
        <f>+'Lista de Precios'!$B$9</f>
        <v>Cartel de Obra</v>
      </c>
      <c r="C44" s="224"/>
      <c r="D44" s="225"/>
      <c r="E44" s="174" t="str">
        <f>+'Lista de Precios'!$C$9</f>
        <v>Gl</v>
      </c>
      <c r="F44" s="175">
        <f>+'Lista de Precios'!$D$9</f>
        <v>32076.100173217143</v>
      </c>
      <c r="G44" s="65">
        <v>1</v>
      </c>
      <c r="H44" s="226">
        <f>PRODUCT(F44*G44)</f>
        <v>32076.100173217143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</row>
    <row r="45" spans="1:28" ht="15" customHeight="1" x14ac:dyDescent="0.2">
      <c r="A45" s="148"/>
      <c r="B45" s="209"/>
      <c r="C45" s="227"/>
      <c r="D45" s="227"/>
      <c r="E45" s="174"/>
      <c r="F45" s="175"/>
      <c r="G45" s="65"/>
      <c r="H45" s="226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</row>
    <row r="46" spans="1:28" ht="15" customHeight="1" x14ac:dyDescent="0.25">
      <c r="A46" s="148"/>
      <c r="B46" s="681" t="s">
        <v>132</v>
      </c>
      <c r="C46" s="572"/>
      <c r="D46" s="228"/>
      <c r="E46" s="183"/>
      <c r="F46" s="184"/>
      <c r="G46" s="229"/>
      <c r="H46" s="230">
        <f>SUM(H47:H48)</f>
        <v>4300.2981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</row>
    <row r="47" spans="1:28" ht="15" customHeight="1" x14ac:dyDescent="0.2">
      <c r="A47" s="148"/>
      <c r="B47" s="668" t="s">
        <v>133</v>
      </c>
      <c r="C47" s="572"/>
      <c r="D47" s="227"/>
      <c r="E47" s="174" t="s">
        <v>134</v>
      </c>
      <c r="F47" s="175">
        <f>+'Mano de Obra'!$J$8</f>
        <v>10110.714599999999</v>
      </c>
      <c r="G47" s="65">
        <v>0</v>
      </c>
      <c r="H47" s="226">
        <f t="shared" ref="H47:H48" si="2">PRODUCT(F47*G47)</f>
        <v>0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</row>
    <row r="48" spans="1:28" ht="15" customHeight="1" x14ac:dyDescent="0.2">
      <c r="A48" s="148"/>
      <c r="B48" s="668" t="s">
        <v>137</v>
      </c>
      <c r="C48" s="572"/>
      <c r="D48" s="227"/>
      <c r="E48" s="174" t="s">
        <v>134</v>
      </c>
      <c r="F48" s="175">
        <f>+'Mano de Obra'!$J$10</f>
        <v>8600.5962</v>
      </c>
      <c r="G48" s="65">
        <v>0.5</v>
      </c>
      <c r="H48" s="226">
        <f t="shared" si="2"/>
        <v>4300.2981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spans="1:28" ht="15" customHeight="1" x14ac:dyDescent="0.2">
      <c r="A49" s="148"/>
      <c r="B49" s="684"/>
      <c r="C49" s="685"/>
      <c r="D49" s="231"/>
      <c r="E49" s="190"/>
      <c r="F49" s="191"/>
      <c r="G49" s="232"/>
      <c r="H49" s="233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</row>
    <row r="50" spans="1:28" ht="15" customHeight="1" x14ac:dyDescent="0.2">
      <c r="A50" s="148"/>
      <c r="B50" s="194"/>
      <c r="C50" s="234"/>
      <c r="D50" s="234"/>
      <c r="E50" s="165"/>
      <c r="F50" s="166"/>
      <c r="G50" s="178"/>
      <c r="H50" s="61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</row>
    <row r="51" spans="1:28" ht="15" customHeight="1" x14ac:dyDescent="0.25">
      <c r="A51" s="148"/>
      <c r="B51" s="197"/>
      <c r="C51" s="60"/>
      <c r="D51" s="60"/>
      <c r="E51" s="165"/>
      <c r="F51" s="166"/>
      <c r="G51" s="235" t="s">
        <v>136</v>
      </c>
      <c r="H51" s="236">
        <f>H43+H46</f>
        <v>36376.398273217143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</row>
    <row r="52" spans="1:28" ht="15" customHeight="1" x14ac:dyDescent="0.25">
      <c r="A52" s="148"/>
      <c r="B52" s="149"/>
      <c r="C52" s="150"/>
      <c r="D52" s="150"/>
      <c r="E52" s="151"/>
      <c r="F52" s="152"/>
      <c r="G52" s="60"/>
      <c r="H52" s="61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</row>
    <row r="53" spans="1:28" ht="15" customHeight="1" x14ac:dyDescent="0.25">
      <c r="A53" s="148"/>
      <c r="B53" s="149"/>
      <c r="C53" s="150"/>
      <c r="D53" s="150"/>
      <c r="E53" s="151"/>
      <c r="F53" s="152"/>
      <c r="G53" s="60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</row>
    <row r="54" spans="1:28" ht="15" customHeight="1" x14ac:dyDescent="0.25">
      <c r="A54" s="148"/>
      <c r="B54" s="149"/>
      <c r="C54" s="150"/>
      <c r="D54" s="150"/>
      <c r="E54" s="151"/>
      <c r="F54" s="152"/>
      <c r="G54" s="60"/>
      <c r="H54" s="61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</row>
    <row r="55" spans="1:28" ht="15" customHeight="1" x14ac:dyDescent="0.2">
      <c r="A55" s="148"/>
      <c r="B55" s="153">
        <f>+Presupuesto!$A$5</f>
        <v>1</v>
      </c>
      <c r="C55" s="687" t="str">
        <f>+Presupuesto!$B$5</f>
        <v>TRABAJOS PRELIMINARES</v>
      </c>
      <c r="D55" s="672"/>
      <c r="E55" s="672"/>
      <c r="F55" s="672"/>
      <c r="G55" s="672"/>
      <c r="H55" s="673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</row>
    <row r="56" spans="1:28" ht="15" customHeight="1" x14ac:dyDescent="0.2">
      <c r="A56" s="148"/>
      <c r="B56" s="154" t="str">
        <f>+Presupuesto!A9</f>
        <v>1.4</v>
      </c>
      <c r="C56" s="674" t="str">
        <f>+Presupuesto!B9</f>
        <v>Limpieza preliminar y periódica de obra</v>
      </c>
      <c r="D56" s="672"/>
      <c r="E56" s="672"/>
      <c r="F56" s="672"/>
      <c r="G56" s="673"/>
      <c r="H56" s="155" t="str">
        <f>+Presupuesto!C9</f>
        <v>gl</v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</row>
    <row r="57" spans="1:28" ht="15" customHeight="1" x14ac:dyDescent="0.25">
      <c r="A57" s="148"/>
      <c r="B57" s="675" t="s">
        <v>126</v>
      </c>
      <c r="C57" s="676"/>
      <c r="D57" s="214"/>
      <c r="E57" s="678" t="s">
        <v>123</v>
      </c>
      <c r="F57" s="157" t="s">
        <v>127</v>
      </c>
      <c r="G57" s="215" t="s">
        <v>128</v>
      </c>
      <c r="H57" s="216" t="s">
        <v>127</v>
      </c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</row>
    <row r="58" spans="1:28" ht="15" customHeight="1" x14ac:dyDescent="0.25">
      <c r="A58" s="148"/>
      <c r="B58" s="677"/>
      <c r="C58" s="659"/>
      <c r="D58" s="217"/>
      <c r="E58" s="679"/>
      <c r="F58" s="161" t="s">
        <v>129</v>
      </c>
      <c r="G58" s="218" t="s">
        <v>130</v>
      </c>
      <c r="H58" s="219" t="s">
        <v>124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</row>
    <row r="59" spans="1:28" ht="4.5" customHeight="1" x14ac:dyDescent="0.2">
      <c r="A59" s="148"/>
      <c r="B59" s="164"/>
      <c r="C59" s="86"/>
      <c r="D59" s="86"/>
      <c r="E59" s="165"/>
      <c r="F59" s="166"/>
      <c r="G59" s="86"/>
      <c r="H59" s="22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</row>
    <row r="60" spans="1:28" ht="15" customHeight="1" x14ac:dyDescent="0.25">
      <c r="A60" s="148"/>
      <c r="B60" s="680" t="s">
        <v>131</v>
      </c>
      <c r="C60" s="664"/>
      <c r="D60" s="221"/>
      <c r="E60" s="168"/>
      <c r="F60" s="169"/>
      <c r="G60" s="222"/>
      <c r="H60" s="223">
        <f>SUM(H61)</f>
        <v>143899.53424200948</v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</row>
    <row r="61" spans="1:28" ht="15" customHeight="1" x14ac:dyDescent="0.2">
      <c r="A61" s="148"/>
      <c r="B61" s="171" t="str">
        <f>+'Lista de Precios'!$B$10</f>
        <v>Contenedores</v>
      </c>
      <c r="C61" s="224"/>
      <c r="D61" s="100"/>
      <c r="E61" s="174" t="str">
        <f>+'Lista de Precios'!$C$10</f>
        <v>un</v>
      </c>
      <c r="F61" s="175">
        <f>+'Lista de Precios'!$D$10</f>
        <v>71949.767121004741</v>
      </c>
      <c r="G61" s="65">
        <v>2</v>
      </c>
      <c r="H61" s="226">
        <f>PRODUCT(F61*G61)</f>
        <v>143899.53424200948</v>
      </c>
      <c r="I61" s="60"/>
      <c r="J61" s="178"/>
      <c r="K61" s="60"/>
      <c r="L61" s="60"/>
      <c r="M61" s="178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</row>
    <row r="62" spans="1:28" ht="15" customHeight="1" x14ac:dyDescent="0.2">
      <c r="A62" s="148"/>
      <c r="B62" s="171"/>
      <c r="C62" s="224"/>
      <c r="D62" s="227"/>
      <c r="E62" s="174"/>
      <c r="F62" s="175"/>
      <c r="G62" s="65"/>
      <c r="H62" s="226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</row>
    <row r="63" spans="1:28" ht="15" customHeight="1" x14ac:dyDescent="0.25">
      <c r="A63" s="148"/>
      <c r="B63" s="681" t="s">
        <v>132</v>
      </c>
      <c r="C63" s="572"/>
      <c r="D63" s="228"/>
      <c r="E63" s="183"/>
      <c r="F63" s="184"/>
      <c r="G63" s="229"/>
      <c r="H63" s="230">
        <f>SUM(H64)</f>
        <v>275219.0784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</row>
    <row r="64" spans="1:28" ht="15" customHeight="1" x14ac:dyDescent="0.2">
      <c r="A64" s="148"/>
      <c r="B64" s="668" t="s">
        <v>137</v>
      </c>
      <c r="C64" s="572"/>
      <c r="D64" s="227"/>
      <c r="E64" s="174" t="s">
        <v>134</v>
      </c>
      <c r="F64" s="175">
        <f>+'Mano de Obra'!$J$10</f>
        <v>8600.5962</v>
      </c>
      <c r="G64" s="65">
        <v>32</v>
      </c>
      <c r="H64" s="226">
        <f>PRODUCT(F64*G64)</f>
        <v>275219.0784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</row>
    <row r="65" spans="1:28" ht="15" customHeight="1" x14ac:dyDescent="0.2">
      <c r="A65" s="148"/>
      <c r="B65" s="210"/>
      <c r="C65" s="237"/>
      <c r="D65" s="237"/>
      <c r="E65" s="190"/>
      <c r="F65" s="191"/>
      <c r="G65" s="232"/>
      <c r="H65" s="233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</row>
    <row r="66" spans="1:28" ht="15" customHeight="1" x14ac:dyDescent="0.2">
      <c r="A66" s="148"/>
      <c r="B66" s="194"/>
      <c r="C66" s="234"/>
      <c r="D66" s="234"/>
      <c r="E66" s="165"/>
      <c r="F66" s="166"/>
      <c r="G66" s="178"/>
      <c r="H66" s="61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</row>
    <row r="67" spans="1:28" ht="15" customHeight="1" x14ac:dyDescent="0.25">
      <c r="A67" s="148"/>
      <c r="B67" s="197"/>
      <c r="C67" s="60"/>
      <c r="D67" s="60"/>
      <c r="E67" s="165"/>
      <c r="F67" s="166"/>
      <c r="G67" s="235" t="s">
        <v>136</v>
      </c>
      <c r="H67" s="236">
        <f>H60+H63</f>
        <v>419118.61264200951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</row>
    <row r="68" spans="1:28" ht="15" customHeight="1" x14ac:dyDescent="0.2">
      <c r="A68" s="148"/>
      <c r="B68" s="197"/>
      <c r="C68" s="60"/>
      <c r="D68" s="60"/>
      <c r="E68" s="165"/>
      <c r="F68" s="166"/>
      <c r="G68" s="60"/>
      <c r="H68" s="61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</row>
    <row r="69" spans="1:28" ht="15" customHeight="1" x14ac:dyDescent="0.2">
      <c r="A69" s="148"/>
      <c r="B69" s="197"/>
      <c r="C69" s="60"/>
      <c r="D69" s="60"/>
      <c r="E69" s="165"/>
      <c r="F69" s="166"/>
      <c r="G69" s="60"/>
      <c r="H69" s="61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</row>
    <row r="70" spans="1:28" ht="15" customHeight="1" x14ac:dyDescent="0.2">
      <c r="A70" s="148"/>
      <c r="B70" s="197"/>
      <c r="C70" s="60"/>
      <c r="D70" s="60"/>
      <c r="E70" s="165"/>
      <c r="F70" s="166"/>
      <c r="G70" s="60"/>
      <c r="H70" s="61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</row>
    <row r="71" spans="1:28" ht="15" customHeight="1" x14ac:dyDescent="0.2">
      <c r="A71" s="148"/>
      <c r="B71" s="238">
        <f>+Presupuesto!$A$11</f>
        <v>2</v>
      </c>
      <c r="C71" s="686" t="str">
        <f>+Presupuesto!$B$11</f>
        <v>MOVIMIENTOS DE SUELO</v>
      </c>
      <c r="D71" s="672"/>
      <c r="E71" s="672"/>
      <c r="F71" s="672"/>
      <c r="G71" s="672"/>
      <c r="H71" s="673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</row>
    <row r="72" spans="1:28" ht="15" customHeight="1" x14ac:dyDescent="0.2">
      <c r="A72" s="148"/>
      <c r="B72" s="154" t="str">
        <f>+Presupuesto!A12</f>
        <v>2.1</v>
      </c>
      <c r="C72" s="674" t="str">
        <f>+Presupuesto!B12</f>
        <v>Nivelación, relleno y compactado del terreno</v>
      </c>
      <c r="D72" s="672"/>
      <c r="E72" s="672"/>
      <c r="F72" s="672"/>
      <c r="G72" s="673"/>
      <c r="H72" s="155" t="str">
        <f>+Presupuesto!C12</f>
        <v>m3</v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</row>
    <row r="73" spans="1:28" ht="15" customHeight="1" x14ac:dyDescent="0.25">
      <c r="A73" s="148"/>
      <c r="B73" s="675" t="s">
        <v>126</v>
      </c>
      <c r="C73" s="676"/>
      <c r="D73" s="214"/>
      <c r="E73" s="678" t="s">
        <v>123</v>
      </c>
      <c r="F73" s="157" t="s">
        <v>127</v>
      </c>
      <c r="G73" s="215" t="s">
        <v>128</v>
      </c>
      <c r="H73" s="216" t="s">
        <v>127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</row>
    <row r="74" spans="1:28" ht="15" customHeight="1" x14ac:dyDescent="0.25">
      <c r="A74" s="148"/>
      <c r="B74" s="677"/>
      <c r="C74" s="659"/>
      <c r="D74" s="217"/>
      <c r="E74" s="679"/>
      <c r="F74" s="161" t="s">
        <v>129</v>
      </c>
      <c r="G74" s="218" t="s">
        <v>130</v>
      </c>
      <c r="H74" s="219" t="s">
        <v>124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</row>
    <row r="75" spans="1:28" ht="4.5" customHeight="1" x14ac:dyDescent="0.2">
      <c r="A75" s="148"/>
      <c r="B75" s="164"/>
      <c r="C75" s="86"/>
      <c r="D75" s="86"/>
      <c r="E75" s="165"/>
      <c r="F75" s="166"/>
      <c r="G75" s="86"/>
      <c r="H75" s="22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</row>
    <row r="76" spans="1:28" ht="15" customHeight="1" x14ac:dyDescent="0.25">
      <c r="A76" s="148"/>
      <c r="B76" s="680" t="s">
        <v>131</v>
      </c>
      <c r="C76" s="664"/>
      <c r="D76" s="221"/>
      <c r="E76" s="168"/>
      <c r="F76" s="169"/>
      <c r="G76" s="222"/>
      <c r="H76" s="223">
        <f>SUM(H77)</f>
        <v>26115.100658735042</v>
      </c>
      <c r="I76" s="60"/>
      <c r="J76" s="60"/>
      <c r="K76" s="239"/>
      <c r="L76" s="239"/>
      <c r="M76" s="239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</row>
    <row r="77" spans="1:28" ht="15" customHeight="1" x14ac:dyDescent="0.2">
      <c r="A77" s="148"/>
      <c r="B77" s="171" t="str">
        <f>+'Lista de Precios'!$B$21</f>
        <v>Ripio Lavado 1/5</v>
      </c>
      <c r="C77" s="224"/>
      <c r="D77" s="100"/>
      <c r="E77" s="174" t="str">
        <f>+'Lista de Precios'!$C$21</f>
        <v>m3</v>
      </c>
      <c r="F77" s="175">
        <f>+'Lista de Precios'!$D$21</f>
        <v>26115.100658735042</v>
      </c>
      <c r="G77" s="65">
        <v>1</v>
      </c>
      <c r="H77" s="226">
        <f>PRODUCT(F77*G77)</f>
        <v>26115.100658735042</v>
      </c>
      <c r="I77" s="60"/>
      <c r="J77" s="178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</row>
    <row r="78" spans="1:28" ht="15" customHeight="1" x14ac:dyDescent="0.2">
      <c r="A78" s="148"/>
      <c r="B78" s="171"/>
      <c r="C78" s="224"/>
      <c r="D78" s="227"/>
      <c r="E78" s="174"/>
      <c r="F78" s="175"/>
      <c r="G78" s="65"/>
      <c r="H78" s="226"/>
      <c r="I78" s="60"/>
      <c r="J78" s="60"/>
      <c r="K78" s="60"/>
      <c r="L78" s="60"/>
      <c r="M78" s="24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</row>
    <row r="79" spans="1:28" ht="15" customHeight="1" x14ac:dyDescent="0.25">
      <c r="A79" s="148"/>
      <c r="B79" s="681" t="s">
        <v>132</v>
      </c>
      <c r="C79" s="572"/>
      <c r="D79" s="228"/>
      <c r="E79" s="183"/>
      <c r="F79" s="184"/>
      <c r="G79" s="229"/>
      <c r="H79" s="230">
        <f>SUM(H80:H81)</f>
        <v>18535.287623999997</v>
      </c>
      <c r="I79" s="60"/>
      <c r="J79" s="60"/>
      <c r="K79" s="60"/>
      <c r="L79" s="60"/>
      <c r="M79" s="241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</row>
    <row r="80" spans="1:28" ht="15" customHeight="1" x14ac:dyDescent="0.2">
      <c r="A80" s="148"/>
      <c r="B80" s="668" t="s">
        <v>133</v>
      </c>
      <c r="C80" s="572"/>
      <c r="D80" s="227"/>
      <c r="E80" s="174" t="s">
        <v>134</v>
      </c>
      <c r="F80" s="175">
        <f>+'Mano de Obra'!$J$8</f>
        <v>10110.714599999999</v>
      </c>
      <c r="G80" s="65">
        <v>0.2</v>
      </c>
      <c r="H80" s="226">
        <f t="shared" ref="H80:H81" si="3">PRODUCT(F80*G80)</f>
        <v>2022.14292</v>
      </c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</row>
    <row r="81" spans="1:28" ht="15" customHeight="1" x14ac:dyDescent="0.2">
      <c r="A81" s="148"/>
      <c r="B81" s="668" t="s">
        <v>137</v>
      </c>
      <c r="C81" s="572"/>
      <c r="D81" s="227"/>
      <c r="E81" s="174" t="s">
        <v>134</v>
      </c>
      <c r="F81" s="175">
        <f>+'Mano de Obra'!$J$10</f>
        <v>8600.5962</v>
      </c>
      <c r="G81" s="65">
        <v>1.92</v>
      </c>
      <c r="H81" s="226">
        <f t="shared" si="3"/>
        <v>16513.144703999998</v>
      </c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</row>
    <row r="82" spans="1:28" ht="15" customHeight="1" x14ac:dyDescent="0.2">
      <c r="A82" s="148"/>
      <c r="B82" s="684"/>
      <c r="C82" s="685"/>
      <c r="D82" s="231"/>
      <c r="E82" s="190"/>
      <c r="F82" s="191"/>
      <c r="G82" s="232"/>
      <c r="H82" s="233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</row>
    <row r="83" spans="1:28" ht="15" customHeight="1" x14ac:dyDescent="0.2">
      <c r="A83" s="148"/>
      <c r="B83" s="194"/>
      <c r="C83" s="234"/>
      <c r="D83" s="234"/>
      <c r="E83" s="165"/>
      <c r="F83" s="166"/>
      <c r="G83" s="178"/>
      <c r="H83" s="61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</row>
    <row r="84" spans="1:28" ht="15" customHeight="1" x14ac:dyDescent="0.25">
      <c r="A84" s="148"/>
      <c r="B84" s="197"/>
      <c r="C84" s="60"/>
      <c r="D84" s="60"/>
      <c r="E84" s="165"/>
      <c r="F84" s="166"/>
      <c r="G84" s="235" t="s">
        <v>136</v>
      </c>
      <c r="H84" s="236">
        <f>SUM(H76+H79)</f>
        <v>44650.388282735039</v>
      </c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</row>
    <row r="85" spans="1:28" ht="15" customHeight="1" x14ac:dyDescent="0.25">
      <c r="A85" s="148"/>
      <c r="B85" s="197"/>
      <c r="C85" s="60"/>
      <c r="D85" s="60"/>
      <c r="E85" s="165"/>
      <c r="F85" s="166"/>
      <c r="G85" s="150"/>
      <c r="H85" s="201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</row>
    <row r="86" spans="1:28" ht="15" customHeight="1" x14ac:dyDescent="0.25">
      <c r="A86" s="148"/>
      <c r="B86" s="197"/>
      <c r="C86" s="60"/>
      <c r="D86" s="60"/>
      <c r="E86" s="165"/>
      <c r="F86" s="166"/>
      <c r="G86" s="150"/>
      <c r="H86" s="201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</row>
    <row r="87" spans="1:28" ht="15" customHeight="1" x14ac:dyDescent="0.25">
      <c r="A87" s="148"/>
      <c r="B87" s="197"/>
      <c r="C87" s="60"/>
      <c r="D87" s="60"/>
      <c r="E87" s="165"/>
      <c r="F87" s="166"/>
      <c r="G87" s="150"/>
      <c r="H87" s="201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</row>
    <row r="88" spans="1:28" ht="15" customHeight="1" x14ac:dyDescent="0.2">
      <c r="A88" s="148"/>
      <c r="B88" s="238">
        <f>+Presupuesto!$A$11</f>
        <v>2</v>
      </c>
      <c r="C88" s="686" t="str">
        <f>+Presupuesto!$B$11</f>
        <v>MOVIMIENTOS DE SUELO</v>
      </c>
      <c r="D88" s="672"/>
      <c r="E88" s="672"/>
      <c r="F88" s="672"/>
      <c r="G88" s="672"/>
      <c r="H88" s="673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</row>
    <row r="89" spans="1:28" ht="15" customHeight="1" x14ac:dyDescent="0.2">
      <c r="A89" s="148"/>
      <c r="B89" s="154" t="str">
        <f>+Presupuesto!A13</f>
        <v>2.2</v>
      </c>
      <c r="C89" s="674" t="str">
        <f>+Presupuesto!B13</f>
        <v>Excavación para bases y cimientos</v>
      </c>
      <c r="D89" s="672"/>
      <c r="E89" s="672"/>
      <c r="F89" s="672"/>
      <c r="G89" s="673"/>
      <c r="H89" s="155" t="str">
        <f>+Presupuesto!C13</f>
        <v>m3</v>
      </c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</row>
    <row r="90" spans="1:28" ht="15" customHeight="1" x14ac:dyDescent="0.25">
      <c r="A90" s="148"/>
      <c r="B90" s="675" t="s">
        <v>126</v>
      </c>
      <c r="C90" s="676"/>
      <c r="D90" s="214"/>
      <c r="E90" s="678" t="s">
        <v>123</v>
      </c>
      <c r="F90" s="157" t="s">
        <v>127</v>
      </c>
      <c r="G90" s="215" t="s">
        <v>128</v>
      </c>
      <c r="H90" s="216" t="s">
        <v>127</v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</row>
    <row r="91" spans="1:28" ht="15" customHeight="1" x14ac:dyDescent="0.25">
      <c r="A91" s="148"/>
      <c r="B91" s="677"/>
      <c r="C91" s="659"/>
      <c r="D91" s="217"/>
      <c r="E91" s="679"/>
      <c r="F91" s="161" t="s">
        <v>129</v>
      </c>
      <c r="G91" s="218" t="s">
        <v>130</v>
      </c>
      <c r="H91" s="219" t="s">
        <v>124</v>
      </c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</row>
    <row r="92" spans="1:28" ht="4.5" customHeight="1" x14ac:dyDescent="0.2">
      <c r="A92" s="148"/>
      <c r="B92" s="164"/>
      <c r="C92" s="86"/>
      <c r="D92" s="86"/>
      <c r="E92" s="165"/>
      <c r="F92" s="166"/>
      <c r="G92" s="86"/>
      <c r="H92" s="22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</row>
    <row r="93" spans="1:28" ht="15" customHeight="1" x14ac:dyDescent="0.25">
      <c r="A93" s="148"/>
      <c r="B93" s="680" t="s">
        <v>131</v>
      </c>
      <c r="C93" s="664"/>
      <c r="D93" s="221"/>
      <c r="E93" s="168"/>
      <c r="F93" s="169"/>
      <c r="G93" s="222"/>
      <c r="H93" s="223">
        <f>SUM(H94)</f>
        <v>0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</row>
    <row r="94" spans="1:28" ht="15" customHeight="1" x14ac:dyDescent="0.2">
      <c r="A94" s="148"/>
      <c r="B94" s="668"/>
      <c r="C94" s="572"/>
      <c r="D94" s="227"/>
      <c r="E94" s="174" t="s">
        <v>115</v>
      </c>
      <c r="F94" s="175"/>
      <c r="G94" s="65"/>
      <c r="H94" s="226">
        <f>PRODUCT(F94*G94)</f>
        <v>0</v>
      </c>
      <c r="I94" s="60"/>
      <c r="J94" s="178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</row>
    <row r="95" spans="1:28" ht="15" customHeight="1" x14ac:dyDescent="0.2">
      <c r="A95" s="148"/>
      <c r="B95" s="668"/>
      <c r="C95" s="572"/>
      <c r="D95" s="227"/>
      <c r="E95" s="174"/>
      <c r="F95" s="175"/>
      <c r="G95" s="65"/>
      <c r="H95" s="226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</row>
    <row r="96" spans="1:28" ht="15" customHeight="1" x14ac:dyDescent="0.25">
      <c r="A96" s="148"/>
      <c r="B96" s="681" t="s">
        <v>132</v>
      </c>
      <c r="C96" s="572"/>
      <c r="D96" s="228"/>
      <c r="E96" s="183"/>
      <c r="F96" s="184"/>
      <c r="G96" s="229"/>
      <c r="H96" s="230">
        <f>SUM(H97:H98)</f>
        <v>28081.949405999996</v>
      </c>
      <c r="I96" s="60"/>
      <c r="J96" s="60"/>
      <c r="K96" s="178"/>
      <c r="L96" s="178"/>
      <c r="M96" s="60"/>
      <c r="N96" s="178"/>
      <c r="O96" s="178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</row>
    <row r="97" spans="1:28" ht="15" customHeight="1" x14ac:dyDescent="0.2">
      <c r="A97" s="148"/>
      <c r="B97" s="668" t="s">
        <v>133</v>
      </c>
      <c r="C97" s="572"/>
      <c r="D97" s="227"/>
      <c r="E97" s="174" t="s">
        <v>134</v>
      </c>
      <c r="F97" s="175">
        <f>+'Mano de Obra'!$J$8</f>
        <v>10110.714599999999</v>
      </c>
      <c r="G97" s="65">
        <v>0.2</v>
      </c>
      <c r="H97" s="226">
        <f t="shared" ref="H97:H98" si="4">PRODUCT(F97*G97)</f>
        <v>2022.14292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</row>
    <row r="98" spans="1:28" ht="15" customHeight="1" x14ac:dyDescent="0.2">
      <c r="A98" s="148"/>
      <c r="B98" s="668" t="s">
        <v>137</v>
      </c>
      <c r="C98" s="572"/>
      <c r="D98" s="227"/>
      <c r="E98" s="174" t="s">
        <v>134</v>
      </c>
      <c r="F98" s="175">
        <f>+'Mano de Obra'!$J$10</f>
        <v>8600.5962</v>
      </c>
      <c r="G98" s="65">
        <v>3.03</v>
      </c>
      <c r="H98" s="226">
        <f t="shared" si="4"/>
        <v>26059.806485999998</v>
      </c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</row>
    <row r="99" spans="1:28" ht="15" customHeight="1" x14ac:dyDescent="0.2">
      <c r="A99" s="148"/>
      <c r="B99" s="684"/>
      <c r="C99" s="685"/>
      <c r="D99" s="231"/>
      <c r="E99" s="190"/>
      <c r="F99" s="191"/>
      <c r="G99" s="232"/>
      <c r="H99" s="233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</row>
    <row r="100" spans="1:28" ht="15" customHeight="1" x14ac:dyDescent="0.2">
      <c r="A100" s="148"/>
      <c r="B100" s="194"/>
      <c r="C100" s="234"/>
      <c r="D100" s="234"/>
      <c r="E100" s="165"/>
      <c r="F100" s="166"/>
      <c r="G100" s="178"/>
      <c r="H100" s="61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</row>
    <row r="101" spans="1:28" ht="15" customHeight="1" thickBot="1" x14ac:dyDescent="0.3">
      <c r="A101" s="148"/>
      <c r="B101" s="197"/>
      <c r="C101" s="60"/>
      <c r="D101" s="60"/>
      <c r="E101" s="165"/>
      <c r="F101" s="166"/>
      <c r="G101" s="235" t="s">
        <v>136</v>
      </c>
      <c r="H101" s="236">
        <f>SUM(H93+H96)</f>
        <v>28081.949405999996</v>
      </c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</row>
    <row r="102" spans="1:28" ht="15" customHeight="1" x14ac:dyDescent="0.25">
      <c r="A102" s="148"/>
      <c r="B102" s="197"/>
      <c r="C102" s="60"/>
      <c r="D102" s="60"/>
      <c r="E102" s="165"/>
      <c r="F102" s="166"/>
      <c r="G102" s="150"/>
      <c r="H102" s="201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</row>
    <row r="103" spans="1:28" ht="15" customHeight="1" x14ac:dyDescent="0.25">
      <c r="A103" s="148"/>
      <c r="B103" s="197"/>
      <c r="C103" s="60"/>
      <c r="D103" s="60"/>
      <c r="E103" s="165"/>
      <c r="F103" s="166"/>
      <c r="G103" s="150"/>
      <c r="H103" s="201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</row>
    <row r="104" spans="1:28" ht="15" customHeight="1" x14ac:dyDescent="0.25">
      <c r="A104" s="148"/>
      <c r="B104" s="197"/>
      <c r="C104" s="60"/>
      <c r="D104" s="60"/>
      <c r="E104" s="165"/>
      <c r="F104" s="166"/>
      <c r="G104" s="150"/>
      <c r="H104" s="201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</row>
    <row r="105" spans="1:28" ht="15" customHeight="1" x14ac:dyDescent="0.2">
      <c r="A105" s="148"/>
      <c r="B105" s="242">
        <f>+Presupuesto!$A$15</f>
        <v>3</v>
      </c>
      <c r="C105" s="683" t="str">
        <f>+Presupuesto!$B$15</f>
        <v>HORMIGON ARMADO</v>
      </c>
      <c r="D105" s="672"/>
      <c r="E105" s="672"/>
      <c r="F105" s="672"/>
      <c r="G105" s="672"/>
      <c r="H105" s="673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</row>
    <row r="106" spans="1:28" ht="15" customHeight="1" x14ac:dyDescent="0.2">
      <c r="A106" s="148"/>
      <c r="B106" s="154" t="str">
        <f>+Presupuesto!A16</f>
        <v>3.1</v>
      </c>
      <c r="C106" s="674" t="str">
        <f>+Presupuesto!B16</f>
        <v>Hormigón pobre bajo fundaciones</v>
      </c>
      <c r="D106" s="672"/>
      <c r="E106" s="672"/>
      <c r="F106" s="672"/>
      <c r="G106" s="673"/>
      <c r="H106" s="155" t="str">
        <f>+Presupuesto!C16</f>
        <v>m3</v>
      </c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</row>
    <row r="107" spans="1:28" ht="15" customHeight="1" x14ac:dyDescent="0.25">
      <c r="A107" s="148"/>
      <c r="B107" s="675" t="s">
        <v>126</v>
      </c>
      <c r="C107" s="676"/>
      <c r="D107" s="214"/>
      <c r="E107" s="678" t="s">
        <v>123</v>
      </c>
      <c r="F107" s="157" t="s">
        <v>127</v>
      </c>
      <c r="G107" s="215" t="s">
        <v>128</v>
      </c>
      <c r="H107" s="216" t="s">
        <v>127</v>
      </c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</row>
    <row r="108" spans="1:28" ht="15" customHeight="1" x14ac:dyDescent="0.25">
      <c r="A108" s="148"/>
      <c r="B108" s="677"/>
      <c r="C108" s="659"/>
      <c r="D108" s="217"/>
      <c r="E108" s="679"/>
      <c r="F108" s="161" t="s">
        <v>129</v>
      </c>
      <c r="G108" s="218" t="s">
        <v>130</v>
      </c>
      <c r="H108" s="219" t="s">
        <v>124</v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</row>
    <row r="109" spans="1:28" ht="4.5" customHeight="1" x14ac:dyDescent="0.2">
      <c r="A109" s="148"/>
      <c r="B109" s="164"/>
      <c r="C109" s="86"/>
      <c r="D109" s="86"/>
      <c r="E109" s="165"/>
      <c r="F109" s="166"/>
      <c r="G109" s="86"/>
      <c r="H109" s="22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</row>
    <row r="110" spans="1:28" ht="15" customHeight="1" x14ac:dyDescent="0.25">
      <c r="A110" s="148"/>
      <c r="B110" s="680" t="s">
        <v>131</v>
      </c>
      <c r="C110" s="664"/>
      <c r="D110" s="221"/>
      <c r="E110" s="168"/>
      <c r="F110" s="169"/>
      <c r="G110" s="222"/>
      <c r="H110" s="223">
        <f>SUM(H111:H113)</f>
        <v>72597.04854447479</v>
      </c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</row>
    <row r="111" spans="1:28" ht="15" customHeight="1" x14ac:dyDescent="0.25">
      <c r="A111" s="148"/>
      <c r="B111" s="243" t="str">
        <f>+'Lista de Precios'!$B$20</f>
        <v>Ripio Zarandeado 1/3</v>
      </c>
      <c r="C111" s="244"/>
      <c r="D111" s="245"/>
      <c r="E111" s="174" t="str">
        <f>+'Lista de Precios'!$C$20</f>
        <v>m3</v>
      </c>
      <c r="F111" s="175">
        <f>+'Lista de Precios'!$D$20</f>
        <v>21318.449517334731</v>
      </c>
      <c r="G111" s="65">
        <v>0.6</v>
      </c>
      <c r="H111" s="226">
        <f t="shared" ref="H111:H113" si="5">PRODUCT(F111*G111)</f>
        <v>12791.069710400838</v>
      </c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</row>
    <row r="112" spans="1:28" ht="15" customHeight="1" x14ac:dyDescent="0.25">
      <c r="A112" s="148"/>
      <c r="B112" s="243" t="str">
        <f>+'Lista de Precios'!$B$18</f>
        <v xml:space="preserve">Arena Mediana Lavada </v>
      </c>
      <c r="C112" s="244"/>
      <c r="D112" s="245"/>
      <c r="E112" s="174" t="str">
        <f>+'Lista de Precios'!$C$18</f>
        <v>m3</v>
      </c>
      <c r="F112" s="175">
        <f>+'Lista de Precios'!$D$18</f>
        <v>25315.658801835016</v>
      </c>
      <c r="G112" s="65">
        <v>0.55000000000000004</v>
      </c>
      <c r="H112" s="226">
        <f t="shared" si="5"/>
        <v>13923.61234100926</v>
      </c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</row>
    <row r="113" spans="1:28" ht="15" customHeight="1" x14ac:dyDescent="0.2">
      <c r="A113" s="148"/>
      <c r="B113" s="171" t="str">
        <f>+'Lista de Precios'!$B$12</f>
        <v>Cemento Portland</v>
      </c>
      <c r="C113" s="224"/>
      <c r="D113" s="100"/>
      <c r="E113" s="174" t="str">
        <f>+'Lista de Precios'!$C$12</f>
        <v>kg</v>
      </c>
      <c r="F113" s="175">
        <f>+'Lista de Precios'!$D$12</f>
        <v>262.18495138894116</v>
      </c>
      <c r="G113" s="65">
        <v>175</v>
      </c>
      <c r="H113" s="226">
        <f t="shared" si="5"/>
        <v>45882.366493064699</v>
      </c>
      <c r="I113" s="60"/>
      <c r="J113" s="178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</row>
    <row r="114" spans="1:28" ht="15" customHeight="1" x14ac:dyDescent="0.2">
      <c r="A114" s="148"/>
      <c r="B114" s="171"/>
      <c r="C114" s="224"/>
      <c r="D114" s="227"/>
      <c r="E114" s="174"/>
      <c r="F114" s="175"/>
      <c r="G114" s="65"/>
      <c r="H114" s="226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</row>
    <row r="115" spans="1:28" ht="15" customHeight="1" x14ac:dyDescent="0.25">
      <c r="A115" s="148"/>
      <c r="B115" s="681" t="s">
        <v>132</v>
      </c>
      <c r="C115" s="572"/>
      <c r="D115" s="228"/>
      <c r="E115" s="183"/>
      <c r="F115" s="184"/>
      <c r="G115" s="229"/>
      <c r="H115" s="230">
        <f>SUM(H116:H117)</f>
        <v>30299.109959999998</v>
      </c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</row>
    <row r="116" spans="1:28" ht="15" customHeight="1" x14ac:dyDescent="0.2">
      <c r="A116" s="148"/>
      <c r="B116" s="668" t="s">
        <v>133</v>
      </c>
      <c r="C116" s="572"/>
      <c r="D116" s="227"/>
      <c r="E116" s="174" t="s">
        <v>134</v>
      </c>
      <c r="F116" s="175">
        <f>+'Mano de Obra'!$J$8</f>
        <v>10110.714599999999</v>
      </c>
      <c r="G116" s="65">
        <v>0.7</v>
      </c>
      <c r="H116" s="226">
        <f t="shared" ref="H116:H117" si="6">PRODUCT(F116*G116)</f>
        <v>7077.500219999999</v>
      </c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</row>
    <row r="117" spans="1:28" ht="15" customHeight="1" x14ac:dyDescent="0.2">
      <c r="A117" s="148"/>
      <c r="B117" s="668" t="s">
        <v>137</v>
      </c>
      <c r="C117" s="572"/>
      <c r="D117" s="227"/>
      <c r="E117" s="174" t="s">
        <v>134</v>
      </c>
      <c r="F117" s="175">
        <f>+'Mano de Obra'!$J$10</f>
        <v>8600.5962</v>
      </c>
      <c r="G117" s="65">
        <v>2.7</v>
      </c>
      <c r="H117" s="226">
        <f t="shared" si="6"/>
        <v>23221.60974</v>
      </c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</row>
    <row r="118" spans="1:28" ht="15" customHeight="1" x14ac:dyDescent="0.2">
      <c r="A118" s="148"/>
      <c r="B118" s="669"/>
      <c r="C118" s="670"/>
      <c r="D118" s="246"/>
      <c r="E118" s="190"/>
      <c r="F118" s="247"/>
      <c r="G118" s="232"/>
      <c r="H118" s="248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</row>
    <row r="119" spans="1:28" ht="15" customHeight="1" x14ac:dyDescent="0.2">
      <c r="A119" s="148"/>
      <c r="B119" s="194"/>
      <c r="C119" s="234"/>
      <c r="D119" s="234"/>
      <c r="E119" s="165"/>
      <c r="F119" s="166"/>
      <c r="G119" s="178"/>
      <c r="H119" s="61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</row>
    <row r="120" spans="1:28" ht="15" customHeight="1" x14ac:dyDescent="0.25">
      <c r="A120" s="148"/>
      <c r="B120" s="197"/>
      <c r="C120" s="60"/>
      <c r="D120" s="60"/>
      <c r="E120" s="165"/>
      <c r="F120" s="166"/>
      <c r="G120" s="235" t="s">
        <v>136</v>
      </c>
      <c r="H120" s="236">
        <f>SUM(H110+H115)</f>
        <v>102896.15850447479</v>
      </c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</row>
    <row r="121" spans="1:28" ht="15" customHeight="1" x14ac:dyDescent="0.2">
      <c r="A121" s="148"/>
      <c r="B121" s="197"/>
      <c r="C121" s="60"/>
      <c r="D121" s="60"/>
      <c r="E121" s="165"/>
      <c r="F121" s="166"/>
      <c r="G121" s="60"/>
      <c r="H121" s="61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</row>
    <row r="122" spans="1:28" ht="15" customHeight="1" x14ac:dyDescent="0.2">
      <c r="A122" s="148"/>
      <c r="B122" s="197"/>
      <c r="C122" s="60"/>
      <c r="D122" s="60"/>
      <c r="E122" s="165"/>
      <c r="F122" s="166"/>
      <c r="G122" s="60"/>
      <c r="H122" s="61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</row>
    <row r="123" spans="1:28" ht="15" customHeight="1" x14ac:dyDescent="0.2">
      <c r="A123" s="148"/>
      <c r="B123" s="197"/>
      <c r="C123" s="60"/>
      <c r="D123" s="60"/>
      <c r="E123" s="165"/>
      <c r="F123" s="166"/>
      <c r="G123" s="60"/>
      <c r="H123" s="61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spans="1:28" ht="15" customHeight="1" x14ac:dyDescent="0.2">
      <c r="A124" s="148"/>
      <c r="B124" s="242">
        <f>+Presupuesto!$A$15</f>
        <v>3</v>
      </c>
      <c r="C124" s="683" t="str">
        <f>+Presupuesto!$B$15</f>
        <v>HORMIGON ARMADO</v>
      </c>
      <c r="D124" s="672"/>
      <c r="E124" s="672"/>
      <c r="F124" s="672"/>
      <c r="G124" s="672"/>
      <c r="H124" s="673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</row>
    <row r="125" spans="1:28" ht="15" customHeight="1" x14ac:dyDescent="0.2">
      <c r="A125" s="148"/>
      <c r="B125" s="154" t="str">
        <f>+Presupuesto!A17</f>
        <v>3.2</v>
      </c>
      <c r="C125" s="674" t="str">
        <f>+Presupuesto!B17</f>
        <v>Hormigón armado para bases</v>
      </c>
      <c r="D125" s="672"/>
      <c r="E125" s="672"/>
      <c r="F125" s="672"/>
      <c r="G125" s="673"/>
      <c r="H125" s="155" t="str">
        <f>+Presupuesto!C17</f>
        <v>m3</v>
      </c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</row>
    <row r="126" spans="1:28" ht="15" customHeight="1" x14ac:dyDescent="0.25">
      <c r="A126" s="148"/>
      <c r="B126" s="675" t="s">
        <v>126</v>
      </c>
      <c r="C126" s="676"/>
      <c r="D126" s="214"/>
      <c r="E126" s="678" t="s">
        <v>123</v>
      </c>
      <c r="F126" s="157" t="s">
        <v>127</v>
      </c>
      <c r="G126" s="215" t="s">
        <v>128</v>
      </c>
      <c r="H126" s="216" t="s">
        <v>127</v>
      </c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</row>
    <row r="127" spans="1:28" ht="15" customHeight="1" x14ac:dyDescent="0.25">
      <c r="A127" s="148"/>
      <c r="B127" s="677"/>
      <c r="C127" s="659"/>
      <c r="D127" s="217"/>
      <c r="E127" s="679"/>
      <c r="F127" s="161" t="s">
        <v>129</v>
      </c>
      <c r="G127" s="218" t="s">
        <v>130</v>
      </c>
      <c r="H127" s="219" t="s">
        <v>124</v>
      </c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</row>
    <row r="128" spans="1:28" ht="4.5" customHeight="1" x14ac:dyDescent="0.2">
      <c r="A128" s="148"/>
      <c r="B128" s="164"/>
      <c r="C128" s="86"/>
      <c r="D128" s="86"/>
      <c r="E128" s="165"/>
      <c r="F128" s="166"/>
      <c r="G128" s="86"/>
      <c r="H128" s="22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</row>
    <row r="129" spans="1:28" ht="15" customHeight="1" x14ac:dyDescent="0.25">
      <c r="A129" s="148"/>
      <c r="B129" s="680" t="s">
        <v>131</v>
      </c>
      <c r="C129" s="664"/>
      <c r="D129" s="221"/>
      <c r="E129" s="168"/>
      <c r="F129" s="169"/>
      <c r="G129" s="222"/>
      <c r="H129" s="223">
        <f>SUM(H130:H134)</f>
        <v>425414.87675104529</v>
      </c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</row>
    <row r="130" spans="1:28" ht="15" customHeight="1" x14ac:dyDescent="0.25">
      <c r="A130" s="148"/>
      <c r="B130" s="243" t="str">
        <f>+'Lista de Precios'!$B$24</f>
        <v>Alambre Negro n°14</v>
      </c>
      <c r="C130" s="100"/>
      <c r="D130" s="249"/>
      <c r="E130" s="174" t="str">
        <f>+'Lista de Precios'!$C$24</f>
        <v>kg</v>
      </c>
      <c r="F130" s="175">
        <f>+'Lista de Precios'!$D$24</f>
        <v>5234.1057254960251</v>
      </c>
      <c r="G130" s="65">
        <v>0.25</v>
      </c>
      <c r="H130" s="226">
        <f t="shared" ref="H130:H134" si="7">PRODUCT(F130*G130)</f>
        <v>1308.5264313740063</v>
      </c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</row>
    <row r="131" spans="1:28" ht="15" customHeight="1" x14ac:dyDescent="0.25">
      <c r="A131" s="148"/>
      <c r="B131" s="243" t="str">
        <f>+'Lista de Precios'!$B$23</f>
        <v>Hierro Promedio</v>
      </c>
      <c r="C131" s="100"/>
      <c r="D131" s="249"/>
      <c r="E131" s="174" t="str">
        <f>+'Lista de Precios'!$C$23</f>
        <v>kg</v>
      </c>
      <c r="F131" s="175">
        <f>+'Lista de Precios'!$D$23</f>
        <v>2793.8737881014008</v>
      </c>
      <c r="G131" s="65">
        <f>58.78*2</f>
        <v>117.56</v>
      </c>
      <c r="H131" s="226">
        <f t="shared" si="7"/>
        <v>328447.80252920068</v>
      </c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</row>
    <row r="132" spans="1:28" ht="15" customHeight="1" x14ac:dyDescent="0.2">
      <c r="A132" s="148"/>
      <c r="B132" s="243" t="str">
        <f>+'Lista de Precios'!$B$18</f>
        <v xml:space="preserve">Arena Mediana Lavada </v>
      </c>
      <c r="C132" s="100"/>
      <c r="D132" s="92"/>
      <c r="E132" s="174" t="str">
        <f>+'Lista de Precios'!$C$18</f>
        <v>m3</v>
      </c>
      <c r="F132" s="175">
        <f>+'Lista de Precios'!$D$18</f>
        <v>25315.658801835016</v>
      </c>
      <c r="G132" s="65">
        <v>0.6</v>
      </c>
      <c r="H132" s="226">
        <f t="shared" si="7"/>
        <v>15189.395281101009</v>
      </c>
      <c r="I132" s="60"/>
      <c r="J132" s="178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</row>
    <row r="133" spans="1:28" ht="15" customHeight="1" x14ac:dyDescent="0.2">
      <c r="A133" s="148"/>
      <c r="B133" s="243" t="str">
        <f>+'Lista de Precios'!$B$20</f>
        <v>Ripio Zarandeado 1/3</v>
      </c>
      <c r="C133" s="100"/>
      <c r="D133" s="92"/>
      <c r="E133" s="174" t="str">
        <f>+'Lista de Precios'!$C$20</f>
        <v>m3</v>
      </c>
      <c r="F133" s="175">
        <f>+'Lista de Precios'!$D$20</f>
        <v>21318.449517334731</v>
      </c>
      <c r="G133" s="65">
        <v>0.7</v>
      </c>
      <c r="H133" s="226">
        <f t="shared" si="7"/>
        <v>14922.914662134312</v>
      </c>
      <c r="I133" s="60"/>
      <c r="J133" s="178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</row>
    <row r="134" spans="1:28" ht="15" customHeight="1" x14ac:dyDescent="0.2">
      <c r="A134" s="148"/>
      <c r="B134" s="243" t="str">
        <f>+'Lista de Precios'!$B$12</f>
        <v>Cemento Portland</v>
      </c>
      <c r="C134" s="100"/>
      <c r="D134" s="92"/>
      <c r="E134" s="174" t="str">
        <f>+'Lista de Precios'!$C$12</f>
        <v>kg</v>
      </c>
      <c r="F134" s="175">
        <f>+'Lista de Precios'!$D$12</f>
        <v>262.18495138894116</v>
      </c>
      <c r="G134" s="65">
        <v>250</v>
      </c>
      <c r="H134" s="226">
        <f t="shared" si="7"/>
        <v>65546.237847235287</v>
      </c>
      <c r="I134" s="60"/>
      <c r="J134" s="178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</row>
    <row r="135" spans="1:28" ht="15" customHeight="1" x14ac:dyDescent="0.2">
      <c r="A135" s="148"/>
      <c r="B135" s="171"/>
      <c r="C135" s="224"/>
      <c r="D135" s="227"/>
      <c r="E135" s="174"/>
      <c r="F135" s="175"/>
      <c r="G135" s="65"/>
      <c r="H135" s="226"/>
      <c r="I135" s="60"/>
      <c r="J135" s="178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</row>
    <row r="136" spans="1:28" ht="15" customHeight="1" x14ac:dyDescent="0.25">
      <c r="A136" s="148"/>
      <c r="B136" s="681" t="s">
        <v>132</v>
      </c>
      <c r="C136" s="572"/>
      <c r="D136" s="228"/>
      <c r="E136" s="183"/>
      <c r="F136" s="184"/>
      <c r="G136" s="229"/>
      <c r="H136" s="230">
        <f>SUM(H137:H138)</f>
        <v>186988.05132</v>
      </c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</row>
    <row r="137" spans="1:28" ht="15" customHeight="1" x14ac:dyDescent="0.2">
      <c r="A137" s="148"/>
      <c r="B137" s="668" t="s">
        <v>133</v>
      </c>
      <c r="C137" s="572"/>
      <c r="D137" s="227"/>
      <c r="E137" s="174" t="s">
        <v>134</v>
      </c>
      <c r="F137" s="175">
        <f>+'Mano de Obra'!$J$8</f>
        <v>10110.714599999999</v>
      </c>
      <c r="G137" s="65">
        <v>6.5</v>
      </c>
      <c r="H137" s="226">
        <f t="shared" ref="H137:H138" si="8">PRODUCT(F137*G137)</f>
        <v>65719.644899999999</v>
      </c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</row>
    <row r="138" spans="1:28" ht="15" customHeight="1" x14ac:dyDescent="0.2">
      <c r="A138" s="148"/>
      <c r="B138" s="668" t="s">
        <v>137</v>
      </c>
      <c r="C138" s="572"/>
      <c r="D138" s="227"/>
      <c r="E138" s="174" t="s">
        <v>134</v>
      </c>
      <c r="F138" s="175">
        <f>+'Mano de Obra'!$J$10</f>
        <v>8600.5962</v>
      </c>
      <c r="G138" s="65">
        <v>14.1</v>
      </c>
      <c r="H138" s="226">
        <f t="shared" si="8"/>
        <v>121268.40642</v>
      </c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</row>
    <row r="139" spans="1:28" ht="15" customHeight="1" x14ac:dyDescent="0.2">
      <c r="A139" s="148"/>
      <c r="B139" s="669"/>
      <c r="C139" s="670"/>
      <c r="D139" s="246"/>
      <c r="E139" s="190"/>
      <c r="F139" s="247"/>
      <c r="G139" s="232"/>
      <c r="H139" s="248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</row>
    <row r="140" spans="1:28" ht="15" customHeight="1" x14ac:dyDescent="0.2">
      <c r="A140" s="148"/>
      <c r="B140" s="194"/>
      <c r="C140" s="234"/>
      <c r="D140" s="234"/>
      <c r="E140" s="165"/>
      <c r="F140" s="166"/>
      <c r="G140" s="178"/>
      <c r="H140" s="61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</row>
    <row r="141" spans="1:28" ht="15" customHeight="1" x14ac:dyDescent="0.25">
      <c r="A141" s="148"/>
      <c r="B141" s="197"/>
      <c r="C141" s="60"/>
      <c r="D141" s="60"/>
      <c r="E141" s="165"/>
      <c r="F141" s="166"/>
      <c r="G141" s="235" t="s">
        <v>136</v>
      </c>
      <c r="H141" s="236">
        <f>SUM(H129+H136)</f>
        <v>612402.92807104532</v>
      </c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</row>
    <row r="142" spans="1:28" ht="15" customHeight="1" x14ac:dyDescent="0.25">
      <c r="A142" s="148"/>
      <c r="B142" s="200"/>
      <c r="C142" s="84"/>
      <c r="D142" s="84"/>
      <c r="E142" s="165"/>
      <c r="F142" s="166"/>
      <c r="G142" s="178"/>
      <c r="H142" s="201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</row>
    <row r="143" spans="1:28" ht="15" customHeight="1" x14ac:dyDescent="0.25">
      <c r="A143" s="148"/>
      <c r="B143" s="200"/>
      <c r="C143" s="84"/>
      <c r="D143" s="84"/>
      <c r="E143" s="165"/>
      <c r="F143" s="166"/>
      <c r="G143" s="178"/>
      <c r="H143" s="201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spans="1:28" ht="15" customHeight="1" x14ac:dyDescent="0.2">
      <c r="A144" s="148"/>
      <c r="B144" s="197"/>
      <c r="C144" s="60"/>
      <c r="D144" s="60"/>
      <c r="E144" s="165"/>
      <c r="F144" s="166"/>
      <c r="G144" s="60"/>
      <c r="H144" s="61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</row>
    <row r="145" spans="1:28" ht="15" customHeight="1" x14ac:dyDescent="0.2">
      <c r="A145" s="148"/>
      <c r="B145" s="242">
        <f>+Presupuesto!$A$15</f>
        <v>3</v>
      </c>
      <c r="C145" s="683" t="str">
        <f>+Presupuesto!$B$15</f>
        <v>HORMIGON ARMADO</v>
      </c>
      <c r="D145" s="672"/>
      <c r="E145" s="672"/>
      <c r="F145" s="672"/>
      <c r="G145" s="672"/>
      <c r="H145" s="673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</row>
    <row r="146" spans="1:28" ht="15" customHeight="1" x14ac:dyDescent="0.2">
      <c r="A146" s="148"/>
      <c r="B146" s="154" t="str">
        <f>+Presupuesto!A18</f>
        <v>3.3</v>
      </c>
      <c r="C146" s="674" t="str">
        <f>+Presupuesto!B18</f>
        <v>Hormigón armado para vigas de fundacion</v>
      </c>
      <c r="D146" s="672"/>
      <c r="E146" s="672"/>
      <c r="F146" s="672"/>
      <c r="G146" s="673"/>
      <c r="H146" s="155" t="str">
        <f>+Presupuesto!C18</f>
        <v>m3</v>
      </c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</row>
    <row r="147" spans="1:28" ht="15" customHeight="1" x14ac:dyDescent="0.25">
      <c r="A147" s="148"/>
      <c r="B147" s="675" t="s">
        <v>126</v>
      </c>
      <c r="C147" s="676"/>
      <c r="D147" s="214"/>
      <c r="E147" s="678" t="s">
        <v>123</v>
      </c>
      <c r="F147" s="157" t="s">
        <v>127</v>
      </c>
      <c r="G147" s="215" t="s">
        <v>128</v>
      </c>
      <c r="H147" s="216" t="s">
        <v>127</v>
      </c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</row>
    <row r="148" spans="1:28" ht="15" customHeight="1" x14ac:dyDescent="0.25">
      <c r="A148" s="148"/>
      <c r="B148" s="677"/>
      <c r="C148" s="659"/>
      <c r="D148" s="217"/>
      <c r="E148" s="679"/>
      <c r="F148" s="161" t="s">
        <v>129</v>
      </c>
      <c r="G148" s="218" t="s">
        <v>130</v>
      </c>
      <c r="H148" s="219" t="s">
        <v>124</v>
      </c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</row>
    <row r="149" spans="1:28" ht="4.5" customHeight="1" x14ac:dyDescent="0.2">
      <c r="A149" s="148"/>
      <c r="B149" s="164"/>
      <c r="C149" s="86"/>
      <c r="D149" s="86"/>
      <c r="E149" s="165"/>
      <c r="F149" s="166"/>
      <c r="G149" s="86"/>
      <c r="H149" s="22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</row>
    <row r="150" spans="1:28" ht="15" customHeight="1" x14ac:dyDescent="0.25">
      <c r="A150" s="148"/>
      <c r="B150" s="680" t="s">
        <v>131</v>
      </c>
      <c r="C150" s="664"/>
      <c r="D150" s="221"/>
      <c r="E150" s="168"/>
      <c r="F150" s="169"/>
      <c r="G150" s="222"/>
      <c r="H150" s="223">
        <f>SUM(H151:H157)</f>
        <v>679911.2681714925</v>
      </c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</row>
    <row r="151" spans="1:28" ht="15" customHeight="1" x14ac:dyDescent="0.25">
      <c r="A151" s="148"/>
      <c r="B151" s="243" t="str">
        <f>+'Lista de Precios'!$B$24</f>
        <v>Alambre Negro n°14</v>
      </c>
      <c r="C151" s="250"/>
      <c r="D151" s="249"/>
      <c r="E151" s="174" t="str">
        <f>+'Lista de Precios'!$C$24</f>
        <v>kg</v>
      </c>
      <c r="F151" s="175">
        <f>+'Lista de Precios'!$D$24</f>
        <v>5234.1057254960251</v>
      </c>
      <c r="G151" s="65">
        <v>0.5</v>
      </c>
      <c r="H151" s="226">
        <f t="shared" ref="H151:H157" si="9">PRODUCT(F151*G151)</f>
        <v>2617.0528627480126</v>
      </c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</row>
    <row r="152" spans="1:28" ht="15" customHeight="1" x14ac:dyDescent="0.25">
      <c r="A152" s="148"/>
      <c r="B152" s="243" t="str">
        <f>+'Lista de Precios'!$B$23</f>
        <v>Hierro Promedio</v>
      </c>
      <c r="C152" s="251"/>
      <c r="D152" s="249"/>
      <c r="E152" s="174" t="str">
        <f>+'Lista de Precios'!$C$23</f>
        <v>kg</v>
      </c>
      <c r="F152" s="175">
        <f>+'Lista de Precios'!$D$23</f>
        <v>2793.8737881014008</v>
      </c>
      <c r="G152" s="65">
        <v>175</v>
      </c>
      <c r="H152" s="226">
        <f t="shared" si="9"/>
        <v>488927.91291774513</v>
      </c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</row>
    <row r="153" spans="1:28" ht="15" customHeight="1" x14ac:dyDescent="0.25">
      <c r="A153" s="148"/>
      <c r="B153" s="243" t="str">
        <f>+'Lista de Precios'!$B$25</f>
        <v>Clavos P.P 2 1/2"</v>
      </c>
      <c r="C153" s="251"/>
      <c r="D153" s="249"/>
      <c r="E153" s="174" t="str">
        <f>+'Lista de Precios'!$C$25</f>
        <v>kg</v>
      </c>
      <c r="F153" s="175">
        <f>+'Lista de Precios'!$D$25</f>
        <v>5159.2779676901782</v>
      </c>
      <c r="G153" s="65">
        <v>1</v>
      </c>
      <c r="H153" s="226">
        <f t="shared" si="9"/>
        <v>5159.2779676901782</v>
      </c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</row>
    <row r="154" spans="1:28" ht="15" customHeight="1" x14ac:dyDescent="0.2">
      <c r="A154" s="148"/>
      <c r="B154" s="243" t="str">
        <f>+'Lista de Precios'!$B$18</f>
        <v xml:space="preserve">Arena Mediana Lavada </v>
      </c>
      <c r="C154" s="251"/>
      <c r="D154" s="92"/>
      <c r="E154" s="174" t="str">
        <f>+'Lista de Precios'!$C$18</f>
        <v>m3</v>
      </c>
      <c r="F154" s="175">
        <f>+'Lista de Precios'!$D$18</f>
        <v>25315.658801835016</v>
      </c>
      <c r="G154" s="65">
        <v>0.6</v>
      </c>
      <c r="H154" s="226">
        <f t="shared" si="9"/>
        <v>15189.395281101009</v>
      </c>
      <c r="I154" s="60"/>
      <c r="J154" s="178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</row>
    <row r="155" spans="1:28" ht="15" customHeight="1" x14ac:dyDescent="0.2">
      <c r="A155" s="148"/>
      <c r="B155" s="243" t="str">
        <f>+'Lista de Precios'!$B$20</f>
        <v>Ripio Zarandeado 1/3</v>
      </c>
      <c r="C155" s="251"/>
      <c r="D155" s="92"/>
      <c r="E155" s="174" t="str">
        <f>+'Lista de Precios'!$C$20</f>
        <v>m3</v>
      </c>
      <c r="F155" s="175">
        <f>+'Lista de Precios'!$D$20</f>
        <v>21318.449517334731</v>
      </c>
      <c r="G155" s="65">
        <v>0.7</v>
      </c>
      <c r="H155" s="226">
        <f t="shared" si="9"/>
        <v>14922.914662134312</v>
      </c>
      <c r="I155" s="60"/>
      <c r="J155" s="178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</row>
    <row r="156" spans="1:28" ht="15" customHeight="1" x14ac:dyDescent="0.2">
      <c r="A156" s="148"/>
      <c r="B156" s="243" t="str">
        <f>+'Lista de Precios'!$B$12</f>
        <v>Cemento Portland</v>
      </c>
      <c r="C156" s="251"/>
      <c r="D156" s="92"/>
      <c r="E156" s="174" t="str">
        <f>+'Lista de Precios'!$C$12</f>
        <v>kg</v>
      </c>
      <c r="F156" s="175">
        <f>+'Lista de Precios'!$D$12</f>
        <v>262.18495138894116</v>
      </c>
      <c r="G156" s="65">
        <v>300</v>
      </c>
      <c r="H156" s="226">
        <f t="shared" si="9"/>
        <v>78655.48541668235</v>
      </c>
      <c r="I156" s="60"/>
      <c r="J156" s="178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</row>
    <row r="157" spans="1:28" ht="15" customHeight="1" x14ac:dyDescent="0.2">
      <c r="A157" s="148"/>
      <c r="B157" s="243" t="str">
        <f>+'Lista de Precios'!$B$42</f>
        <v xml:space="preserve">Tabla madera 1ra. Pino Nacional </v>
      </c>
      <c r="C157" s="251"/>
      <c r="D157" s="92"/>
      <c r="E157" s="174" t="str">
        <f>+'Lista de Precios'!$C$42</f>
        <v>m2</v>
      </c>
      <c r="F157" s="175">
        <f>+'Lista de Precios'!$D$42</f>
        <v>35447.251934948326</v>
      </c>
      <c r="G157" s="65">
        <v>2.1</v>
      </c>
      <c r="H157" s="226">
        <f t="shared" si="9"/>
        <v>74439.229063391482</v>
      </c>
      <c r="I157" s="60"/>
      <c r="J157" s="178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</row>
    <row r="158" spans="1:28" ht="15" customHeight="1" x14ac:dyDescent="0.2">
      <c r="A158" s="148"/>
      <c r="B158" s="668"/>
      <c r="C158" s="572"/>
      <c r="D158" s="227"/>
      <c r="E158" s="174"/>
      <c r="F158" s="175"/>
      <c r="G158" s="65"/>
      <c r="H158" s="226"/>
      <c r="I158" s="60"/>
      <c r="J158" s="178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</row>
    <row r="159" spans="1:28" ht="15" customHeight="1" x14ac:dyDescent="0.25">
      <c r="A159" s="148"/>
      <c r="B159" s="681" t="s">
        <v>132</v>
      </c>
      <c r="C159" s="572"/>
      <c r="D159" s="228"/>
      <c r="E159" s="183"/>
      <c r="F159" s="184"/>
      <c r="G159" s="229"/>
      <c r="H159" s="230">
        <f>SUM(H160:H161)</f>
        <v>291742.48719000001</v>
      </c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</row>
    <row r="160" spans="1:28" ht="15" customHeight="1" x14ac:dyDescent="0.2">
      <c r="A160" s="148"/>
      <c r="B160" s="668" t="s">
        <v>133</v>
      </c>
      <c r="C160" s="572"/>
      <c r="D160" s="227"/>
      <c r="E160" s="174" t="s">
        <v>134</v>
      </c>
      <c r="F160" s="175">
        <f>+'Mano de Obra'!$J$8</f>
        <v>10110.714599999999</v>
      </c>
      <c r="G160" s="65">
        <v>19.2</v>
      </c>
      <c r="H160" s="226">
        <f t="shared" ref="H160:H161" si="10">PRODUCT(F160*G160)</f>
        <v>194125.72031999999</v>
      </c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</row>
    <row r="161" spans="1:28" ht="15" customHeight="1" x14ac:dyDescent="0.2">
      <c r="A161" s="148"/>
      <c r="B161" s="668" t="s">
        <v>137</v>
      </c>
      <c r="C161" s="572"/>
      <c r="D161" s="227"/>
      <c r="E161" s="174" t="s">
        <v>134</v>
      </c>
      <c r="F161" s="175">
        <f>+'Mano de Obra'!$J$10</f>
        <v>8600.5962</v>
      </c>
      <c r="G161" s="65">
        <v>11.35</v>
      </c>
      <c r="H161" s="226">
        <f t="shared" si="10"/>
        <v>97616.766869999992</v>
      </c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</row>
    <row r="162" spans="1:28" ht="15" customHeight="1" x14ac:dyDescent="0.2">
      <c r="A162" s="148"/>
      <c r="B162" s="669"/>
      <c r="C162" s="670"/>
      <c r="D162" s="246"/>
      <c r="E162" s="190"/>
      <c r="F162" s="247"/>
      <c r="G162" s="232"/>
      <c r="H162" s="248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</row>
    <row r="163" spans="1:28" ht="15" customHeight="1" x14ac:dyDescent="0.2">
      <c r="A163" s="148"/>
      <c r="B163" s="194"/>
      <c r="C163" s="234"/>
      <c r="D163" s="234"/>
      <c r="E163" s="165"/>
      <c r="F163" s="166"/>
      <c r="G163" s="178"/>
      <c r="H163" s="61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</row>
    <row r="164" spans="1:28" ht="15" customHeight="1" x14ac:dyDescent="0.25">
      <c r="A164" s="148"/>
      <c r="B164" s="197"/>
      <c r="C164" s="60"/>
      <c r="D164" s="60"/>
      <c r="E164" s="165"/>
      <c r="F164" s="166"/>
      <c r="G164" s="235" t="s">
        <v>136</v>
      </c>
      <c r="H164" s="236">
        <f>SUM(H150,H159)</f>
        <v>971653.75536149251</v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</row>
    <row r="165" spans="1:28" ht="15" customHeight="1" x14ac:dyDescent="0.2">
      <c r="A165" s="148"/>
      <c r="B165" s="197"/>
      <c r="C165" s="60"/>
      <c r="D165" s="60"/>
      <c r="E165" s="165"/>
      <c r="F165" s="166"/>
      <c r="G165" s="60"/>
      <c r="H165" s="61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</row>
    <row r="166" spans="1:28" ht="15" customHeight="1" x14ac:dyDescent="0.2">
      <c r="A166" s="148"/>
      <c r="B166" s="197"/>
      <c r="C166" s="60"/>
      <c r="D166" s="60"/>
      <c r="E166" s="165"/>
      <c r="F166" s="166"/>
      <c r="G166" s="60"/>
      <c r="H166" s="61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</row>
    <row r="167" spans="1:28" ht="15" customHeight="1" x14ac:dyDescent="0.2">
      <c r="A167" s="148"/>
      <c r="B167" s="197"/>
      <c r="C167" s="60"/>
      <c r="D167" s="60"/>
      <c r="E167" s="165"/>
      <c r="F167" s="166"/>
      <c r="G167" s="60"/>
      <c r="H167" s="61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</row>
    <row r="168" spans="1:28" ht="15" customHeight="1" x14ac:dyDescent="0.2">
      <c r="A168" s="148"/>
      <c r="B168" s="242">
        <f>+Presupuesto!$A$15</f>
        <v>3</v>
      </c>
      <c r="C168" s="683" t="str">
        <f>+Presupuesto!$B$15</f>
        <v>HORMIGON ARMADO</v>
      </c>
      <c r="D168" s="672"/>
      <c r="E168" s="672"/>
      <c r="F168" s="672"/>
      <c r="G168" s="672"/>
      <c r="H168" s="673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</row>
    <row r="169" spans="1:28" ht="15" customHeight="1" x14ac:dyDescent="0.2">
      <c r="A169" s="148"/>
      <c r="B169" s="154" t="str">
        <f>+Presupuesto!A19</f>
        <v>3.4</v>
      </c>
      <c r="C169" s="674" t="str">
        <f>+Presupuesto!B19</f>
        <v>Hormigón armado para columnas resistentes</v>
      </c>
      <c r="D169" s="672"/>
      <c r="E169" s="672"/>
      <c r="F169" s="672"/>
      <c r="G169" s="673"/>
      <c r="H169" s="155" t="str">
        <f>+Presupuesto!C19</f>
        <v>m3</v>
      </c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</row>
    <row r="170" spans="1:28" ht="15" customHeight="1" x14ac:dyDescent="0.25">
      <c r="A170" s="148"/>
      <c r="B170" s="675" t="s">
        <v>126</v>
      </c>
      <c r="C170" s="676"/>
      <c r="D170" s="214"/>
      <c r="E170" s="678" t="s">
        <v>123</v>
      </c>
      <c r="F170" s="157" t="s">
        <v>127</v>
      </c>
      <c r="G170" s="215" t="s">
        <v>128</v>
      </c>
      <c r="H170" s="216" t="s">
        <v>127</v>
      </c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</row>
    <row r="171" spans="1:28" ht="15" customHeight="1" x14ac:dyDescent="0.25">
      <c r="A171" s="148"/>
      <c r="B171" s="677"/>
      <c r="C171" s="659"/>
      <c r="D171" s="217"/>
      <c r="E171" s="679"/>
      <c r="F171" s="161" t="s">
        <v>129</v>
      </c>
      <c r="G171" s="218" t="s">
        <v>130</v>
      </c>
      <c r="H171" s="219" t="s">
        <v>124</v>
      </c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</row>
    <row r="172" spans="1:28" ht="4.5" customHeight="1" x14ac:dyDescent="0.2">
      <c r="A172" s="148"/>
      <c r="B172" s="164"/>
      <c r="C172" s="86"/>
      <c r="D172" s="86"/>
      <c r="E172" s="165"/>
      <c r="F172" s="166"/>
      <c r="G172" s="86"/>
      <c r="H172" s="22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</row>
    <row r="173" spans="1:28" ht="15" customHeight="1" x14ac:dyDescent="0.25">
      <c r="A173" s="148"/>
      <c r="B173" s="680" t="s">
        <v>131</v>
      </c>
      <c r="C173" s="664"/>
      <c r="D173" s="221"/>
      <c r="E173" s="168"/>
      <c r="F173" s="169"/>
      <c r="G173" s="222"/>
      <c r="H173" s="223">
        <f>SUM(H174:H181)</f>
        <v>644927.42693060183</v>
      </c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</row>
    <row r="174" spans="1:28" ht="15" customHeight="1" x14ac:dyDescent="0.25">
      <c r="A174" s="148"/>
      <c r="B174" s="243" t="str">
        <f>+'Lista de Precios'!$B$24</f>
        <v>Alambre Negro n°14</v>
      </c>
      <c r="C174" s="250"/>
      <c r="D174" s="245"/>
      <c r="E174" s="174" t="str">
        <f>+'Lista de Precios'!$C$24</f>
        <v>kg</v>
      </c>
      <c r="F174" s="175">
        <f>+'Lista de Precios'!$D$24</f>
        <v>5234.1057254960251</v>
      </c>
      <c r="G174" s="65">
        <v>0.6</v>
      </c>
      <c r="H174" s="226">
        <f t="shared" ref="H174:H181" si="11">PRODUCT(F174*G174)</f>
        <v>3140.463435297615</v>
      </c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</row>
    <row r="175" spans="1:28" ht="15" customHeight="1" x14ac:dyDescent="0.25">
      <c r="A175" s="148"/>
      <c r="B175" s="243" t="str">
        <f>+'Lista de Precios'!$B$23</f>
        <v>Hierro Promedio</v>
      </c>
      <c r="C175" s="251"/>
      <c r="D175" s="245"/>
      <c r="E175" s="174" t="str">
        <f>+'Lista de Precios'!$C$23</f>
        <v>kg</v>
      </c>
      <c r="F175" s="175">
        <f>+'Lista de Precios'!$D$23</f>
        <v>2793.8737881014008</v>
      </c>
      <c r="G175" s="65">
        <v>149</v>
      </c>
      <c r="H175" s="226">
        <f t="shared" si="11"/>
        <v>416287.19442710874</v>
      </c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</row>
    <row r="176" spans="1:28" ht="15" customHeight="1" x14ac:dyDescent="0.25">
      <c r="A176" s="148"/>
      <c r="B176" s="243" t="str">
        <f>+'Lista de Precios'!$B$25</f>
        <v>Clavos P.P 2 1/2"</v>
      </c>
      <c r="C176" s="251"/>
      <c r="D176" s="245"/>
      <c r="E176" s="174" t="str">
        <f>+'Lista de Precios'!$C$25</f>
        <v>kg</v>
      </c>
      <c r="F176" s="175">
        <f>+'Lista de Precios'!$D$25</f>
        <v>5159.2779676901782</v>
      </c>
      <c r="G176" s="65">
        <v>2</v>
      </c>
      <c r="H176" s="226">
        <f t="shared" si="11"/>
        <v>10318.555935380356</v>
      </c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</row>
    <row r="177" spans="1:28" ht="15" customHeight="1" x14ac:dyDescent="0.2">
      <c r="A177" s="148"/>
      <c r="B177" s="243" t="str">
        <f>+'Lista de Precios'!$B$18</f>
        <v xml:space="preserve">Arena Mediana Lavada </v>
      </c>
      <c r="C177" s="251"/>
      <c r="D177" s="100"/>
      <c r="E177" s="174" t="str">
        <f>+'Lista de Precios'!$C$18</f>
        <v>m3</v>
      </c>
      <c r="F177" s="175">
        <f>+'Lista de Precios'!$D$18</f>
        <v>25315.658801835016</v>
      </c>
      <c r="G177" s="65">
        <v>0.6</v>
      </c>
      <c r="H177" s="226">
        <f t="shared" si="11"/>
        <v>15189.395281101009</v>
      </c>
      <c r="I177" s="60"/>
      <c r="J177" s="178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</row>
    <row r="178" spans="1:28" ht="15" customHeight="1" x14ac:dyDescent="0.2">
      <c r="A178" s="148"/>
      <c r="B178" s="243" t="str">
        <f>+'Lista de Precios'!$B$20</f>
        <v>Ripio Zarandeado 1/3</v>
      </c>
      <c r="C178" s="251"/>
      <c r="D178" s="100"/>
      <c r="E178" s="174" t="str">
        <f>+'Lista de Precios'!$C$20</f>
        <v>m3</v>
      </c>
      <c r="F178" s="175">
        <f>+'Lista de Precios'!$D$20</f>
        <v>21318.449517334731</v>
      </c>
      <c r="G178" s="65">
        <v>0.7</v>
      </c>
      <c r="H178" s="226">
        <f t="shared" si="11"/>
        <v>14922.914662134312</v>
      </c>
      <c r="I178" s="60"/>
      <c r="J178" s="178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</row>
    <row r="179" spans="1:28" ht="15" customHeight="1" x14ac:dyDescent="0.2">
      <c r="A179" s="148"/>
      <c r="B179" s="243" t="str">
        <f>+'Lista de Precios'!$B$12</f>
        <v>Cemento Portland</v>
      </c>
      <c r="C179" s="251"/>
      <c r="D179" s="100"/>
      <c r="E179" s="174" t="str">
        <f>+'Lista de Precios'!$C$12</f>
        <v>kg</v>
      </c>
      <c r="F179" s="175">
        <f>+'Lista de Precios'!$D$12</f>
        <v>262.18495138894116</v>
      </c>
      <c r="G179" s="65">
        <v>315</v>
      </c>
      <c r="H179" s="226">
        <f t="shared" si="11"/>
        <v>82588.25968751646</v>
      </c>
      <c r="I179" s="60"/>
      <c r="J179" s="178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</row>
    <row r="180" spans="1:28" ht="15" customHeight="1" x14ac:dyDescent="0.2">
      <c r="A180" s="148"/>
      <c r="B180" s="243" t="str">
        <f>+'Lista de Precios'!$B$42</f>
        <v xml:space="preserve">Tabla madera 1ra. Pino Nacional </v>
      </c>
      <c r="C180" s="251"/>
      <c r="D180" s="100"/>
      <c r="E180" s="174" t="str">
        <f>+'Lista de Precios'!$C$42</f>
        <v>m2</v>
      </c>
      <c r="F180" s="175">
        <f>+'Lista de Precios'!$D$42</f>
        <v>35447.251934948326</v>
      </c>
      <c r="G180" s="65">
        <v>2.86</v>
      </c>
      <c r="H180" s="226">
        <f t="shared" si="11"/>
        <v>101379.1405339522</v>
      </c>
      <c r="I180" s="60"/>
      <c r="J180" s="178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</row>
    <row r="181" spans="1:28" ht="15" customHeight="1" x14ac:dyDescent="0.2">
      <c r="A181" s="148"/>
      <c r="B181" s="243" t="str">
        <f>+'Lista de Precios'!$B$43</f>
        <v>Tirante Pino 3"x3" s/cepillar</v>
      </c>
      <c r="C181" s="251"/>
      <c r="D181" s="100"/>
      <c r="E181" s="174" t="str">
        <f>+'Lista de Precios'!$C$43</f>
        <v>m</v>
      </c>
      <c r="F181" s="175">
        <f>+'Lista de Precios'!$D$43</f>
        <v>2753.7574202779206</v>
      </c>
      <c r="G181" s="65">
        <v>0.4</v>
      </c>
      <c r="H181" s="226">
        <f t="shared" si="11"/>
        <v>1101.5029681111682</v>
      </c>
      <c r="I181" s="60"/>
      <c r="J181" s="178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</row>
    <row r="182" spans="1:28" ht="15" customHeight="1" x14ac:dyDescent="0.2">
      <c r="A182" s="148"/>
      <c r="B182" s="668"/>
      <c r="C182" s="572"/>
      <c r="D182" s="100"/>
      <c r="E182" s="174"/>
      <c r="F182" s="175"/>
      <c r="G182" s="65"/>
      <c r="H182" s="226"/>
      <c r="I182" s="60"/>
      <c r="J182" s="178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</row>
    <row r="183" spans="1:28" ht="15" customHeight="1" x14ac:dyDescent="0.25">
      <c r="A183" s="148"/>
      <c r="B183" s="681" t="s">
        <v>132</v>
      </c>
      <c r="C183" s="572"/>
      <c r="D183" s="228"/>
      <c r="E183" s="183"/>
      <c r="F183" s="184"/>
      <c r="G183" s="229"/>
      <c r="H183" s="230">
        <f>SUM(H184:H185)</f>
        <v>349658.47727999999</v>
      </c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spans="1:28" ht="15" customHeight="1" x14ac:dyDescent="0.2">
      <c r="A184" s="148"/>
      <c r="B184" s="668" t="s">
        <v>133</v>
      </c>
      <c r="C184" s="572"/>
      <c r="D184" s="227"/>
      <c r="E184" s="174" t="s">
        <v>134</v>
      </c>
      <c r="F184" s="175">
        <f>+'Mano de Obra'!$J$8</f>
        <v>10110.714599999999</v>
      </c>
      <c r="G184" s="65">
        <v>17.399999999999999</v>
      </c>
      <c r="H184" s="226">
        <f t="shared" ref="H184:H185" si="12">PRODUCT(F184*G184)</f>
        <v>175926.43403999996</v>
      </c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</row>
    <row r="185" spans="1:28" ht="15" customHeight="1" x14ac:dyDescent="0.2">
      <c r="A185" s="148"/>
      <c r="B185" s="668" t="s">
        <v>137</v>
      </c>
      <c r="C185" s="572"/>
      <c r="D185" s="227"/>
      <c r="E185" s="174" t="s">
        <v>134</v>
      </c>
      <c r="F185" s="175">
        <f>+'Mano de Obra'!$J$10</f>
        <v>8600.5962</v>
      </c>
      <c r="G185" s="65">
        <v>20.2</v>
      </c>
      <c r="H185" s="226">
        <f t="shared" si="12"/>
        <v>173732.04324</v>
      </c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</row>
    <row r="186" spans="1:28" ht="15" customHeight="1" x14ac:dyDescent="0.2">
      <c r="A186" s="148"/>
      <c r="B186" s="669"/>
      <c r="C186" s="670"/>
      <c r="D186" s="246"/>
      <c r="E186" s="190"/>
      <c r="F186" s="247"/>
      <c r="G186" s="232"/>
      <c r="H186" s="248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</row>
    <row r="187" spans="1:28" ht="15" customHeight="1" x14ac:dyDescent="0.2">
      <c r="A187" s="148"/>
      <c r="B187" s="194"/>
      <c r="C187" s="234"/>
      <c r="D187" s="234"/>
      <c r="E187" s="165"/>
      <c r="F187" s="166"/>
      <c r="G187" s="178"/>
      <c r="H187" s="61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</row>
    <row r="188" spans="1:28" ht="15" customHeight="1" x14ac:dyDescent="0.25">
      <c r="A188" s="148"/>
      <c r="B188" s="197"/>
      <c r="C188" s="60"/>
      <c r="D188" s="60"/>
      <c r="E188" s="165"/>
      <c r="F188" s="166"/>
      <c r="G188" s="235" t="s">
        <v>136</v>
      </c>
      <c r="H188" s="236">
        <f>SUM(H173,H183)</f>
        <v>994585.90421060182</v>
      </c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</row>
    <row r="189" spans="1:28" ht="15" customHeight="1" x14ac:dyDescent="0.2">
      <c r="A189" s="148"/>
      <c r="B189" s="197"/>
      <c r="C189" s="60"/>
      <c r="D189" s="60"/>
      <c r="E189" s="165"/>
      <c r="F189" s="166"/>
      <c r="G189" s="60"/>
      <c r="H189" s="61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</row>
    <row r="190" spans="1:28" ht="15" customHeight="1" x14ac:dyDescent="0.2">
      <c r="A190" s="148"/>
      <c r="B190" s="197"/>
      <c r="C190" s="60"/>
      <c r="D190" s="60"/>
      <c r="E190" s="165"/>
      <c r="F190" s="166"/>
      <c r="G190" s="60"/>
      <c r="H190" s="61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</row>
    <row r="191" spans="1:28" ht="15" customHeight="1" x14ac:dyDescent="0.2">
      <c r="A191" s="148"/>
      <c r="B191" s="197"/>
      <c r="C191" s="60"/>
      <c r="D191" s="60"/>
      <c r="E191" s="165"/>
      <c r="F191" s="166"/>
      <c r="G191" s="60"/>
      <c r="H191" s="61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</row>
    <row r="192" spans="1:28" ht="15" customHeight="1" x14ac:dyDescent="0.2">
      <c r="A192" s="148"/>
      <c r="B192" s="242">
        <f>+Presupuesto!$A$15</f>
        <v>3</v>
      </c>
      <c r="C192" s="683" t="str">
        <f>+Presupuesto!$B$15</f>
        <v>HORMIGON ARMADO</v>
      </c>
      <c r="D192" s="672"/>
      <c r="E192" s="672"/>
      <c r="F192" s="672"/>
      <c r="G192" s="672"/>
      <c r="H192" s="673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</row>
    <row r="193" spans="1:28" ht="15" customHeight="1" x14ac:dyDescent="0.2">
      <c r="A193" s="148"/>
      <c r="B193" s="154" t="str">
        <f>+Presupuesto!A20</f>
        <v>3.5</v>
      </c>
      <c r="C193" s="674" t="str">
        <f>+Presupuesto!B20</f>
        <v>Hormigón armado para platea de fundación</v>
      </c>
      <c r="D193" s="672"/>
      <c r="E193" s="672"/>
      <c r="F193" s="672"/>
      <c r="G193" s="673"/>
      <c r="H193" s="155" t="str">
        <f>+Presupuesto!C20</f>
        <v>m3</v>
      </c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</row>
    <row r="194" spans="1:28" ht="15" customHeight="1" x14ac:dyDescent="0.25">
      <c r="A194" s="148"/>
      <c r="B194" s="675" t="s">
        <v>126</v>
      </c>
      <c r="C194" s="676"/>
      <c r="D194" s="214"/>
      <c r="E194" s="678" t="s">
        <v>123</v>
      </c>
      <c r="F194" s="157" t="s">
        <v>127</v>
      </c>
      <c r="G194" s="215" t="s">
        <v>128</v>
      </c>
      <c r="H194" s="216" t="s">
        <v>127</v>
      </c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</row>
    <row r="195" spans="1:28" ht="15" customHeight="1" x14ac:dyDescent="0.25">
      <c r="A195" s="148"/>
      <c r="B195" s="677"/>
      <c r="C195" s="659"/>
      <c r="D195" s="217"/>
      <c r="E195" s="679"/>
      <c r="F195" s="161" t="s">
        <v>129</v>
      </c>
      <c r="G195" s="218" t="s">
        <v>130</v>
      </c>
      <c r="H195" s="219" t="s">
        <v>124</v>
      </c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</row>
    <row r="196" spans="1:28" ht="4.5" customHeight="1" x14ac:dyDescent="0.2">
      <c r="A196" s="148"/>
      <c r="B196" s="164"/>
      <c r="C196" s="86"/>
      <c r="D196" s="86"/>
      <c r="E196" s="165"/>
      <c r="F196" s="166"/>
      <c r="G196" s="86"/>
      <c r="H196" s="22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</row>
    <row r="197" spans="1:28" ht="15" customHeight="1" x14ac:dyDescent="0.25">
      <c r="A197" s="148"/>
      <c r="B197" s="680" t="s">
        <v>131</v>
      </c>
      <c r="C197" s="664"/>
      <c r="D197" s="221"/>
      <c r="E197" s="168"/>
      <c r="F197" s="169"/>
      <c r="G197" s="222"/>
      <c r="H197" s="223">
        <f>SUM(H198:H204)</f>
        <v>445475.37138695573</v>
      </c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</row>
    <row r="198" spans="1:28" ht="15" customHeight="1" x14ac:dyDescent="0.25">
      <c r="A198" s="148"/>
      <c r="B198" s="243" t="str">
        <f>+'Lista de Precios'!$B$24</f>
        <v>Alambre Negro n°14</v>
      </c>
      <c r="C198" s="250"/>
      <c r="D198" s="245"/>
      <c r="E198" s="174" t="str">
        <f>+'Lista de Precios'!$C$24</f>
        <v>kg</v>
      </c>
      <c r="F198" s="175">
        <f>+'Lista de Precios'!$D$24</f>
        <v>5234.1057254960251</v>
      </c>
      <c r="G198" s="65">
        <v>0.4</v>
      </c>
      <c r="H198" s="226">
        <f t="shared" ref="H198:H204" si="13">PRODUCT(F198*G198)</f>
        <v>2093.6422901984101</v>
      </c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</row>
    <row r="199" spans="1:28" ht="15" customHeight="1" x14ac:dyDescent="0.25">
      <c r="A199" s="148"/>
      <c r="B199" s="243" t="str">
        <f>+'Lista de Precios'!B26</f>
        <v>Malla Sima Q131 15x15x5 6,00x2,40</v>
      </c>
      <c r="C199" s="251"/>
      <c r="D199" s="245"/>
      <c r="E199" s="174" t="s">
        <v>175</v>
      </c>
      <c r="F199" s="175">
        <f>+'Lista de Precios'!D26</f>
        <v>3327.6203928397736</v>
      </c>
      <c r="G199" s="65">
        <f>48.25*1.5</f>
        <v>72.375</v>
      </c>
      <c r="H199" s="226">
        <f t="shared" si="13"/>
        <v>240836.5259317786</v>
      </c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</row>
    <row r="200" spans="1:28" ht="15" customHeight="1" x14ac:dyDescent="0.25">
      <c r="A200" s="148"/>
      <c r="B200" s="243" t="str">
        <f>+'Lista de Precios'!$B$25</f>
        <v>Clavos P.P 2 1/2"</v>
      </c>
      <c r="C200" s="251"/>
      <c r="D200" s="245"/>
      <c r="E200" s="174" t="str">
        <f>+'Lista de Precios'!$C$25</f>
        <v>kg</v>
      </c>
      <c r="F200" s="175">
        <f>+'Lista de Precios'!$D$25</f>
        <v>5159.2779676901782</v>
      </c>
      <c r="G200" s="65">
        <v>1</v>
      </c>
      <c r="H200" s="226">
        <f t="shared" si="13"/>
        <v>5159.2779676901782</v>
      </c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</row>
    <row r="201" spans="1:28" ht="15" customHeight="1" x14ac:dyDescent="0.2">
      <c r="A201" s="148"/>
      <c r="B201" s="243" t="str">
        <f>+'Lista de Precios'!$B$18</f>
        <v xml:space="preserve">Arena Mediana Lavada </v>
      </c>
      <c r="C201" s="251"/>
      <c r="D201" s="100"/>
      <c r="E201" s="174" t="str">
        <f>+'Lista de Precios'!$C$18</f>
        <v>m3</v>
      </c>
      <c r="F201" s="175">
        <f>+'Lista de Precios'!$D$18</f>
        <v>25315.658801835016</v>
      </c>
      <c r="G201" s="65">
        <v>0.6</v>
      </c>
      <c r="H201" s="226">
        <f t="shared" si="13"/>
        <v>15189.395281101009</v>
      </c>
      <c r="I201" s="60"/>
      <c r="J201" s="178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</row>
    <row r="202" spans="1:28" ht="15" customHeight="1" x14ac:dyDescent="0.2">
      <c r="A202" s="148"/>
      <c r="B202" s="243" t="str">
        <f>+'Lista de Precios'!$B$20</f>
        <v>Ripio Zarandeado 1/3</v>
      </c>
      <c r="C202" s="251"/>
      <c r="D202" s="100"/>
      <c r="E202" s="174" t="str">
        <f>+'Lista de Precios'!$C$20</f>
        <v>m3</v>
      </c>
      <c r="F202" s="175">
        <f>+'Lista de Precios'!$D$20</f>
        <v>21318.449517334731</v>
      </c>
      <c r="G202" s="65">
        <v>0.7</v>
      </c>
      <c r="H202" s="226">
        <f t="shared" si="13"/>
        <v>14922.914662134312</v>
      </c>
      <c r="I202" s="60"/>
      <c r="J202" s="178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spans="1:28" ht="15" customHeight="1" x14ac:dyDescent="0.2">
      <c r="A203" s="148"/>
      <c r="B203" s="243" t="str">
        <f>+'Lista de Precios'!$B$12</f>
        <v>Cemento Portland</v>
      </c>
      <c r="C203" s="251"/>
      <c r="D203" s="100"/>
      <c r="E203" s="174" t="str">
        <f>+'Lista de Precios'!$C$12</f>
        <v>kg</v>
      </c>
      <c r="F203" s="175">
        <f>+'Lista de Precios'!$D$12</f>
        <v>262.18495138894116</v>
      </c>
      <c r="G203" s="65">
        <v>300</v>
      </c>
      <c r="H203" s="226">
        <f t="shared" si="13"/>
        <v>78655.48541668235</v>
      </c>
      <c r="I203" s="60"/>
      <c r="J203" s="178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</row>
    <row r="204" spans="1:28" ht="15" customHeight="1" x14ac:dyDescent="0.2">
      <c r="A204" s="148"/>
      <c r="B204" s="243" t="str">
        <f>+'Lista de Precios'!B42</f>
        <v xml:space="preserve">Tabla madera 1ra. Pino Nacional </v>
      </c>
      <c r="C204" s="251"/>
      <c r="D204" s="100"/>
      <c r="E204" s="174" t="str">
        <f>+'Lista de Precios'!$C$43</f>
        <v>m</v>
      </c>
      <c r="F204" s="175">
        <f>+'Lista de Precios'!D42</f>
        <v>35447.251934948326</v>
      </c>
      <c r="G204" s="65">
        <v>2.5</v>
      </c>
      <c r="H204" s="226">
        <f t="shared" si="13"/>
        <v>88618.129837370812</v>
      </c>
      <c r="I204" s="60"/>
      <c r="J204" s="178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spans="1:28" ht="15" customHeight="1" x14ac:dyDescent="0.2">
      <c r="A205" s="148"/>
      <c r="B205" s="668"/>
      <c r="C205" s="572"/>
      <c r="D205" s="100"/>
      <c r="E205" s="174"/>
      <c r="F205" s="175"/>
      <c r="G205" s="65"/>
      <c r="H205" s="226"/>
      <c r="I205" s="60"/>
      <c r="J205" s="178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</row>
    <row r="206" spans="1:28" ht="15" customHeight="1" x14ac:dyDescent="0.25">
      <c r="A206" s="148"/>
      <c r="B206" s="681" t="s">
        <v>132</v>
      </c>
      <c r="C206" s="572"/>
      <c r="D206" s="228"/>
      <c r="E206" s="183"/>
      <c r="F206" s="184"/>
      <c r="G206" s="229"/>
      <c r="H206" s="230">
        <f>SUM(H207:H208)</f>
        <v>284024.95632</v>
      </c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spans="1:28" ht="15" customHeight="1" x14ac:dyDescent="0.2">
      <c r="A207" s="148"/>
      <c r="B207" s="668" t="s">
        <v>133</v>
      </c>
      <c r="C207" s="572"/>
      <c r="D207" s="227"/>
      <c r="E207" s="174" t="s">
        <v>134</v>
      </c>
      <c r="F207" s="175">
        <f>+'Mano de Obra'!$J$8</f>
        <v>10110.714599999999</v>
      </c>
      <c r="G207" s="65">
        <v>19.5</v>
      </c>
      <c r="H207" s="226">
        <f t="shared" ref="H207:H208" si="14">PRODUCT(F207*G207)</f>
        <v>197158.93469999998</v>
      </c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</row>
    <row r="208" spans="1:28" ht="15" customHeight="1" x14ac:dyDescent="0.2">
      <c r="A208" s="148"/>
      <c r="B208" s="668" t="s">
        <v>137</v>
      </c>
      <c r="C208" s="572"/>
      <c r="D208" s="227"/>
      <c r="E208" s="174" t="s">
        <v>134</v>
      </c>
      <c r="F208" s="175">
        <f>+'Mano de Obra'!$J$10</f>
        <v>8600.5962</v>
      </c>
      <c r="G208" s="65">
        <v>10.1</v>
      </c>
      <c r="H208" s="226">
        <f t="shared" si="14"/>
        <v>86866.02162</v>
      </c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</row>
    <row r="209" spans="1:28" ht="15" customHeight="1" x14ac:dyDescent="0.2">
      <c r="A209" s="148"/>
      <c r="B209" s="669"/>
      <c r="C209" s="670"/>
      <c r="D209" s="246"/>
      <c r="E209" s="190"/>
      <c r="F209" s="247"/>
      <c r="G209" s="232"/>
      <c r="H209" s="248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spans="1:28" ht="15" customHeight="1" x14ac:dyDescent="0.2">
      <c r="A210" s="148"/>
      <c r="B210" s="194"/>
      <c r="C210" s="234"/>
      <c r="D210" s="234"/>
      <c r="E210" s="165"/>
      <c r="F210" s="166"/>
      <c r="G210" s="178"/>
      <c r="H210" s="61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</row>
    <row r="211" spans="1:28" ht="15" customHeight="1" x14ac:dyDescent="0.25">
      <c r="A211" s="148"/>
      <c r="B211" s="197"/>
      <c r="C211" s="60"/>
      <c r="D211" s="60"/>
      <c r="E211" s="165"/>
      <c r="F211" s="166"/>
      <c r="G211" s="235" t="s">
        <v>136</v>
      </c>
      <c r="H211" s="236">
        <f>SUM(H197,H206)</f>
        <v>729500.32770695572</v>
      </c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</row>
    <row r="212" spans="1:28" ht="15" customHeight="1" x14ac:dyDescent="0.2">
      <c r="A212" s="148"/>
      <c r="B212" s="197"/>
      <c r="C212" s="60"/>
      <c r="D212" s="60"/>
      <c r="E212" s="165"/>
      <c r="F212" s="166"/>
      <c r="G212" s="60"/>
      <c r="H212" s="61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</row>
    <row r="213" spans="1:28" ht="15" customHeight="1" x14ac:dyDescent="0.2">
      <c r="A213" s="148"/>
      <c r="B213" s="197"/>
      <c r="C213" s="60"/>
      <c r="D213" s="60"/>
      <c r="E213" s="165"/>
      <c r="F213" s="166"/>
      <c r="G213" s="60"/>
      <c r="H213" s="61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</row>
    <row r="214" spans="1:28" ht="15" customHeight="1" x14ac:dyDescent="0.2">
      <c r="A214" s="148"/>
      <c r="B214" s="197"/>
      <c r="C214" s="60"/>
      <c r="D214" s="60"/>
      <c r="E214" s="165"/>
      <c r="F214" s="166"/>
      <c r="G214" s="60"/>
      <c r="H214" s="61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</row>
    <row r="215" spans="1:28" ht="15" customHeight="1" x14ac:dyDescent="0.2">
      <c r="A215" s="148"/>
      <c r="B215" s="242">
        <f>+Presupuesto!$A$15</f>
        <v>3</v>
      </c>
      <c r="C215" s="683" t="str">
        <f>+Presupuesto!$B$15</f>
        <v>HORMIGON ARMADO</v>
      </c>
      <c r="D215" s="672"/>
      <c r="E215" s="672"/>
      <c r="F215" s="672"/>
      <c r="G215" s="672"/>
      <c r="H215" s="673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</row>
    <row r="216" spans="1:28" ht="15" customHeight="1" x14ac:dyDescent="0.2">
      <c r="A216" s="148"/>
      <c r="B216" s="154" t="str">
        <f>+Presupuesto!A21</f>
        <v>3.6</v>
      </c>
      <c r="C216" s="674" t="str">
        <f>+Presupuesto!B21</f>
        <v>Hormigón para capa de compresión sobre entrepiso metálico</v>
      </c>
      <c r="D216" s="672"/>
      <c r="E216" s="672"/>
      <c r="F216" s="672"/>
      <c r="G216" s="673"/>
      <c r="H216" s="155" t="str">
        <f>+Presupuesto!C21</f>
        <v>m3</v>
      </c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</row>
    <row r="217" spans="1:28" ht="15" customHeight="1" x14ac:dyDescent="0.25">
      <c r="A217" s="148"/>
      <c r="B217" s="675" t="s">
        <v>126</v>
      </c>
      <c r="C217" s="676"/>
      <c r="D217" s="214"/>
      <c r="E217" s="678" t="s">
        <v>123</v>
      </c>
      <c r="F217" s="157" t="s">
        <v>127</v>
      </c>
      <c r="G217" s="215" t="s">
        <v>128</v>
      </c>
      <c r="H217" s="216" t="s">
        <v>127</v>
      </c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</row>
    <row r="218" spans="1:28" ht="15" customHeight="1" x14ac:dyDescent="0.25">
      <c r="A218" s="148"/>
      <c r="B218" s="677"/>
      <c r="C218" s="659"/>
      <c r="D218" s="217"/>
      <c r="E218" s="679"/>
      <c r="F218" s="161" t="s">
        <v>129</v>
      </c>
      <c r="G218" s="218" t="s">
        <v>130</v>
      </c>
      <c r="H218" s="219" t="s">
        <v>124</v>
      </c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</row>
    <row r="219" spans="1:28" ht="4.5" customHeight="1" x14ac:dyDescent="0.2">
      <c r="A219" s="148"/>
      <c r="B219" s="164"/>
      <c r="C219" s="86"/>
      <c r="D219" s="86"/>
      <c r="E219" s="165"/>
      <c r="F219" s="166"/>
      <c r="G219" s="86"/>
      <c r="H219" s="22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</row>
    <row r="220" spans="1:28" ht="15" customHeight="1" x14ac:dyDescent="0.25">
      <c r="A220" s="148"/>
      <c r="B220" s="680" t="s">
        <v>131</v>
      </c>
      <c r="C220" s="664"/>
      <c r="D220" s="221"/>
      <c r="E220" s="168"/>
      <c r="F220" s="169"/>
      <c r="G220" s="222"/>
      <c r="H220" s="223">
        <f>SUM(H221:H227)</f>
        <v>430339.50320217159</v>
      </c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</row>
    <row r="221" spans="1:28" ht="15" customHeight="1" x14ac:dyDescent="0.25">
      <c r="A221" s="148"/>
      <c r="B221" s="243" t="str">
        <f>+'Lista de Precios'!$B$24</f>
        <v>Alambre Negro n°14</v>
      </c>
      <c r="C221" s="250"/>
      <c r="D221" s="245"/>
      <c r="E221" s="174" t="str">
        <f>+'Lista de Precios'!$C$24</f>
        <v>kg</v>
      </c>
      <c r="F221" s="175">
        <f>+'Lista de Precios'!$D$24</f>
        <v>5234.1057254960251</v>
      </c>
      <c r="G221" s="65">
        <v>0.84</v>
      </c>
      <c r="H221" s="226">
        <f t="shared" ref="H221:H227" si="15">PRODUCT(F221*G221)</f>
        <v>4396.6488094166607</v>
      </c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</row>
    <row r="222" spans="1:28" ht="15" customHeight="1" x14ac:dyDescent="0.25">
      <c r="A222" s="148"/>
      <c r="B222" s="243" t="str">
        <f>+'Lista de Precios'!B26</f>
        <v>Malla Sima Q131 15x15x5 6,00x2,40</v>
      </c>
      <c r="C222" s="251"/>
      <c r="D222" s="245"/>
      <c r="E222" s="174" t="str">
        <f>+'Lista de Precios'!$C$23</f>
        <v>kg</v>
      </c>
      <c r="F222" s="175">
        <f>+'Lista de Precios'!D26</f>
        <v>3327.6203928397736</v>
      </c>
      <c r="G222" s="65">
        <v>48.25</v>
      </c>
      <c r="H222" s="226">
        <f t="shared" si="15"/>
        <v>160557.68395451907</v>
      </c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</row>
    <row r="223" spans="1:28" ht="15" customHeight="1" x14ac:dyDescent="0.25">
      <c r="A223" s="148"/>
      <c r="B223" s="243" t="str">
        <f>+'Lista de Precios'!$B$25</f>
        <v>Clavos P.P 2 1/2"</v>
      </c>
      <c r="C223" s="251"/>
      <c r="D223" s="245"/>
      <c r="E223" s="174" t="str">
        <f>+'Lista de Precios'!$C$25</f>
        <v>kg</v>
      </c>
      <c r="F223" s="175">
        <f>+'Lista de Precios'!$D$25</f>
        <v>5159.2779676901782</v>
      </c>
      <c r="G223" s="65">
        <v>1.5</v>
      </c>
      <c r="H223" s="226">
        <f t="shared" si="15"/>
        <v>7738.9169515352678</v>
      </c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</row>
    <row r="224" spans="1:28" ht="15" customHeight="1" x14ac:dyDescent="0.2">
      <c r="A224" s="148"/>
      <c r="B224" s="243" t="str">
        <f>+'Lista de Precios'!$B$18</f>
        <v xml:space="preserve">Arena Mediana Lavada </v>
      </c>
      <c r="C224" s="251"/>
      <c r="D224" s="100"/>
      <c r="E224" s="174" t="str">
        <f>+'Lista de Precios'!$C$18</f>
        <v>m3</v>
      </c>
      <c r="F224" s="175">
        <f>+'Lista de Precios'!$D$18</f>
        <v>25315.658801835016</v>
      </c>
      <c r="G224" s="65">
        <v>0.6</v>
      </c>
      <c r="H224" s="226">
        <f t="shared" si="15"/>
        <v>15189.395281101009</v>
      </c>
      <c r="I224" s="60"/>
      <c r="J224" s="178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</row>
    <row r="225" spans="1:28" ht="15" customHeight="1" x14ac:dyDescent="0.2">
      <c r="A225" s="148"/>
      <c r="B225" s="243" t="str">
        <f>+'Lista de Precios'!$B$20</f>
        <v>Ripio Zarandeado 1/3</v>
      </c>
      <c r="C225" s="251"/>
      <c r="D225" s="100"/>
      <c r="E225" s="174" t="str">
        <f>+'Lista de Precios'!$C$20</f>
        <v>m3</v>
      </c>
      <c r="F225" s="175">
        <f>+'Lista de Precios'!$D$20</f>
        <v>21318.449517334731</v>
      </c>
      <c r="G225" s="65">
        <v>0.7</v>
      </c>
      <c r="H225" s="226">
        <f t="shared" si="15"/>
        <v>14922.914662134312</v>
      </c>
      <c r="I225" s="60"/>
      <c r="J225" s="178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</row>
    <row r="226" spans="1:28" ht="15" customHeight="1" x14ac:dyDescent="0.2">
      <c r="A226" s="148"/>
      <c r="B226" s="243" t="str">
        <f>+'Lista de Precios'!$B$12</f>
        <v>Cemento Portland</v>
      </c>
      <c r="C226" s="251"/>
      <c r="D226" s="100"/>
      <c r="E226" s="174" t="str">
        <f>+'Lista de Precios'!$C$12</f>
        <v>kg</v>
      </c>
      <c r="F226" s="175">
        <f>+'Lista de Precios'!$D$12</f>
        <v>262.18495138894116</v>
      </c>
      <c r="G226" s="65">
        <v>300</v>
      </c>
      <c r="H226" s="226">
        <f t="shared" si="15"/>
        <v>78655.48541668235</v>
      </c>
      <c r="I226" s="60"/>
      <c r="J226" s="178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</row>
    <row r="227" spans="1:28" ht="15" customHeight="1" x14ac:dyDescent="0.2">
      <c r="A227" s="148"/>
      <c r="B227" s="243" t="str">
        <f>+'Lista de Precios'!$B$42</f>
        <v xml:space="preserve">Tabla madera 1ra. Pino Nacional </v>
      </c>
      <c r="C227" s="251"/>
      <c r="D227" s="100"/>
      <c r="E227" s="174" t="str">
        <f>+'Lista de Precios'!$C$42</f>
        <v>m2</v>
      </c>
      <c r="F227" s="175">
        <f>+'Lista de Precios'!$D$42</f>
        <v>35447.251934948326</v>
      </c>
      <c r="G227" s="65">
        <v>4.2</v>
      </c>
      <c r="H227" s="226">
        <f t="shared" si="15"/>
        <v>148878.45812678296</v>
      </c>
      <c r="I227" s="60"/>
      <c r="J227" s="178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</row>
    <row r="228" spans="1:28" ht="15" customHeight="1" x14ac:dyDescent="0.2">
      <c r="A228" s="148"/>
      <c r="B228" s="668"/>
      <c r="C228" s="572"/>
      <c r="D228" s="227"/>
      <c r="E228" s="174"/>
      <c r="F228" s="252"/>
      <c r="G228" s="68"/>
      <c r="H228" s="226"/>
      <c r="I228" s="60"/>
      <c r="J228" s="178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</row>
    <row r="229" spans="1:28" ht="15" customHeight="1" x14ac:dyDescent="0.25">
      <c r="A229" s="148"/>
      <c r="B229" s="681" t="s">
        <v>132</v>
      </c>
      <c r="C229" s="572"/>
      <c r="D229" s="228"/>
      <c r="E229" s="183"/>
      <c r="F229" s="253"/>
      <c r="G229" s="254"/>
      <c r="H229" s="230">
        <f>SUM(H230:H231)</f>
        <v>357918.11705999996</v>
      </c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</row>
    <row r="230" spans="1:28" ht="15" customHeight="1" x14ac:dyDescent="0.2">
      <c r="A230" s="148"/>
      <c r="B230" s="668" t="s">
        <v>133</v>
      </c>
      <c r="C230" s="572"/>
      <c r="D230" s="227"/>
      <c r="E230" s="174" t="s">
        <v>134</v>
      </c>
      <c r="F230" s="175">
        <f>+'Mano de Obra'!$J$8</f>
        <v>10110.714599999999</v>
      </c>
      <c r="G230" s="65">
        <v>22.3</v>
      </c>
      <c r="H230" s="226">
        <f t="shared" ref="H230:H231" si="16">PRODUCT(F230*G230)</f>
        <v>225468.93557999999</v>
      </c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</row>
    <row r="231" spans="1:28" ht="15" customHeight="1" x14ac:dyDescent="0.2">
      <c r="A231" s="148"/>
      <c r="B231" s="668" t="s">
        <v>137</v>
      </c>
      <c r="C231" s="572"/>
      <c r="D231" s="227"/>
      <c r="E231" s="174" t="s">
        <v>134</v>
      </c>
      <c r="F231" s="175">
        <f>+'Mano de Obra'!$J$10</f>
        <v>8600.5962</v>
      </c>
      <c r="G231" s="65">
        <v>15.4</v>
      </c>
      <c r="H231" s="226">
        <f t="shared" si="16"/>
        <v>132449.18148</v>
      </c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</row>
    <row r="232" spans="1:28" ht="15" customHeight="1" x14ac:dyDescent="0.2">
      <c r="A232" s="148"/>
      <c r="B232" s="669"/>
      <c r="C232" s="670"/>
      <c r="D232" s="246"/>
      <c r="E232" s="190"/>
      <c r="F232" s="247"/>
      <c r="G232" s="232"/>
      <c r="H232" s="248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</row>
    <row r="233" spans="1:28" ht="15" customHeight="1" x14ac:dyDescent="0.2">
      <c r="A233" s="148"/>
      <c r="B233" s="194"/>
      <c r="C233" s="234"/>
      <c r="D233" s="234"/>
      <c r="E233" s="165"/>
      <c r="F233" s="166"/>
      <c r="G233" s="178"/>
      <c r="H233" s="61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</row>
    <row r="234" spans="1:28" ht="15" customHeight="1" x14ac:dyDescent="0.25">
      <c r="A234" s="148"/>
      <c r="B234" s="197"/>
      <c r="C234" s="60"/>
      <c r="D234" s="60"/>
      <c r="E234" s="165"/>
      <c r="F234" s="166"/>
      <c r="G234" s="235" t="s">
        <v>136</v>
      </c>
      <c r="H234" s="236">
        <f>SUM(H220,H229)</f>
        <v>788257.62026217161</v>
      </c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</row>
    <row r="235" spans="1:28" ht="15" customHeight="1" x14ac:dyDescent="0.25">
      <c r="A235" s="148"/>
      <c r="B235" s="200"/>
      <c r="C235" s="84"/>
      <c r="D235" s="84"/>
      <c r="E235" s="165"/>
      <c r="F235" s="166"/>
      <c r="G235" s="178"/>
      <c r="H235" s="201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</row>
    <row r="236" spans="1:28" ht="15" customHeight="1" x14ac:dyDescent="0.25">
      <c r="A236" s="255"/>
      <c r="B236" s="256"/>
      <c r="C236" s="257"/>
      <c r="D236" s="257"/>
      <c r="E236" s="258"/>
      <c r="F236" s="259"/>
      <c r="G236" s="260"/>
      <c r="H236" s="261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1:28" ht="15" customHeight="1" thickBot="1" x14ac:dyDescent="0.25">
      <c r="A237" s="255"/>
      <c r="B237" s="262"/>
      <c r="C237" s="69"/>
      <c r="D237" s="69"/>
      <c r="E237" s="258"/>
      <c r="F237" s="259"/>
      <c r="G237" s="69"/>
      <c r="H237" s="263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1:28" ht="15" customHeight="1" thickBot="1" x14ac:dyDescent="0.25">
      <c r="A238" s="255"/>
      <c r="B238" s="265">
        <f>+Presupuesto!$A$23</f>
        <v>4</v>
      </c>
      <c r="C238" s="671" t="str">
        <f>+Presupuesto!$B$23</f>
        <v>TABIQUES ESTRUCTURALES, TABIQUES SIMPLES, ENTREPISO Y ESCALERA</v>
      </c>
      <c r="D238" s="672"/>
      <c r="E238" s="672"/>
      <c r="F238" s="672"/>
      <c r="G238" s="672"/>
      <c r="H238" s="673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1:28" ht="15" customHeight="1" x14ac:dyDescent="0.2">
      <c r="A239" s="255"/>
      <c r="B239" s="154" t="str">
        <f>+Presupuesto!A24</f>
        <v>4.1</v>
      </c>
      <c r="C239" s="674" t="str">
        <f>+Presupuesto!B24</f>
        <v>Tabique estructural Steel Frame terminación EIFS</v>
      </c>
      <c r="D239" s="672"/>
      <c r="E239" s="672"/>
      <c r="F239" s="672"/>
      <c r="G239" s="673"/>
      <c r="H239" s="155" t="str">
        <f>+Presupuesto!C24</f>
        <v>m2</v>
      </c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1:28" ht="15" customHeight="1" x14ac:dyDescent="0.25">
      <c r="A240" s="255"/>
      <c r="B240" s="675" t="s">
        <v>126</v>
      </c>
      <c r="C240" s="676"/>
      <c r="D240" s="214"/>
      <c r="E240" s="678" t="s">
        <v>123</v>
      </c>
      <c r="F240" s="157" t="s">
        <v>127</v>
      </c>
      <c r="G240" s="215" t="s">
        <v>128</v>
      </c>
      <c r="H240" s="216" t="s">
        <v>127</v>
      </c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1:28" ht="15" customHeight="1" x14ac:dyDescent="0.25">
      <c r="A241" s="255"/>
      <c r="B241" s="677"/>
      <c r="C241" s="659"/>
      <c r="D241" s="217"/>
      <c r="E241" s="679"/>
      <c r="F241" s="161" t="s">
        <v>129</v>
      </c>
      <c r="G241" s="218" t="s">
        <v>130</v>
      </c>
      <c r="H241" s="219" t="s">
        <v>124</v>
      </c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1:28" ht="15" customHeight="1" x14ac:dyDescent="0.2">
      <c r="A242" s="255"/>
      <c r="B242" s="164"/>
      <c r="C242" s="86"/>
      <c r="D242" s="86"/>
      <c r="E242" s="165"/>
      <c r="F242" s="166"/>
      <c r="G242" s="86"/>
      <c r="H242" s="220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1:28" ht="15" customHeight="1" x14ac:dyDescent="0.25">
      <c r="A243" s="255"/>
      <c r="B243" s="266" t="s">
        <v>131</v>
      </c>
      <c r="C243" s="267"/>
      <c r="D243" s="221"/>
      <c r="E243" s="168"/>
      <c r="F243" s="169"/>
      <c r="G243" s="222"/>
      <c r="H243" s="223">
        <f>SUM(H244:H264)</f>
        <v>131430.84380896765</v>
      </c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1:28" ht="15" customHeight="1" x14ac:dyDescent="0.2">
      <c r="A244" s="255"/>
      <c r="B244" s="243" t="str">
        <f>+'Lista de Precios'!B82</f>
        <v>Perfil PGC 100x09</v>
      </c>
      <c r="C244" s="251"/>
      <c r="D244" s="100"/>
      <c r="E244" s="174" t="str">
        <f>+'Lista de Precios'!C82</f>
        <v>m</v>
      </c>
      <c r="F244" s="175">
        <f>+'Lista de Precios'!D82</f>
        <v>6905.7866147854475</v>
      </c>
      <c r="G244" s="65">
        <v>6</v>
      </c>
      <c r="H244" s="226">
        <f t="shared" ref="H244:H264" si="17">PRODUCT(F244*G244)</f>
        <v>41434.719688712685</v>
      </c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1:28" ht="15" customHeight="1" x14ac:dyDescent="0.25">
      <c r="A245" s="148"/>
      <c r="B245" s="243" t="str">
        <f>+'Lista de Precios'!B83</f>
        <v>Perfil PGU 100x09</v>
      </c>
      <c r="C245" s="251"/>
      <c r="D245" s="245"/>
      <c r="E245" s="174" t="str">
        <f>+'Lista de Precios'!C83</f>
        <v>m</v>
      </c>
      <c r="F245" s="175">
        <f>+'Lista de Precios'!D83</f>
        <v>5868.6706938290117</v>
      </c>
      <c r="G245" s="65">
        <v>2</v>
      </c>
      <c r="H245" s="226">
        <f t="shared" si="17"/>
        <v>11737.341387658023</v>
      </c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</row>
    <row r="246" spans="1:28" ht="15" customHeight="1" x14ac:dyDescent="0.25">
      <c r="A246" s="255"/>
      <c r="B246" s="243" t="str">
        <f>+'Lista de Precios'!B84</f>
        <v>Placa OSB estructural de 11,1 mm</v>
      </c>
      <c r="C246" s="64"/>
      <c r="D246" s="245"/>
      <c r="E246" s="174" t="str">
        <f>+'Lista de Precios'!C84</f>
        <v>m2</v>
      </c>
      <c r="F246" s="175">
        <f>+'Lista de Precios'!D84</f>
        <v>17268.465966919946</v>
      </c>
      <c r="G246" s="65">
        <v>1</v>
      </c>
      <c r="H246" s="226">
        <f t="shared" si="17"/>
        <v>17268.465966919946</v>
      </c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1:28" ht="15" customHeight="1" x14ac:dyDescent="0.2">
      <c r="A247" s="255"/>
      <c r="B247" s="243" t="str">
        <f>+'Lista de Precios'!B85</f>
        <v>Banda acústica para bajo solera</v>
      </c>
      <c r="C247" s="251"/>
      <c r="D247" s="100"/>
      <c r="E247" s="174" t="str">
        <f>+'Lista de Precios'!C85</f>
        <v>m</v>
      </c>
      <c r="F247" s="175">
        <f>+'Lista de Precios'!D85</f>
        <v>1684.8716799282749</v>
      </c>
      <c r="G247" s="65">
        <v>1</v>
      </c>
      <c r="H247" s="226">
        <f t="shared" si="17"/>
        <v>1684.8716799282749</v>
      </c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1:28" ht="15" customHeight="1" x14ac:dyDescent="0.2">
      <c r="A248" s="255"/>
      <c r="B248" s="243" t="str">
        <f>+'Lista de Precios'!B86</f>
        <v>Barrera de Agua y Viento</v>
      </c>
      <c r="C248" s="511"/>
      <c r="D248" s="100"/>
      <c r="E248" s="174" t="str">
        <f>+'Lista de Precios'!C86</f>
        <v>m2</v>
      </c>
      <c r="F248" s="175">
        <f>+'Lista de Precios'!D86</f>
        <v>1928.0936584180035</v>
      </c>
      <c r="G248" s="65">
        <v>1</v>
      </c>
      <c r="H248" s="226">
        <f t="shared" si="17"/>
        <v>1928.0936584180035</v>
      </c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1:28" ht="15" customHeight="1" x14ac:dyDescent="0.2">
      <c r="A249" s="255"/>
      <c r="B249" s="243" t="str">
        <f>+'Lista de Precios'!B87</f>
        <v>Placa EPS de 30 mm</v>
      </c>
      <c r="C249" s="511"/>
      <c r="D249" s="100"/>
      <c r="E249" s="174" t="str">
        <f>+'Lista de Precios'!C87</f>
        <v>m2</v>
      </c>
      <c r="F249" s="175">
        <f>+'Lista de Precios'!D87</f>
        <v>9068.7405139770926</v>
      </c>
      <c r="G249" s="65">
        <v>1</v>
      </c>
      <c r="H249" s="226">
        <f t="shared" si="17"/>
        <v>9068.7405139770926</v>
      </c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1:28" ht="15" customHeight="1" x14ac:dyDescent="0.2">
      <c r="A250" s="255"/>
      <c r="B250" s="243" t="str">
        <f>+'Lista de Precios'!B88</f>
        <v>Malla Fibrada</v>
      </c>
      <c r="C250" s="511"/>
      <c r="D250" s="100"/>
      <c r="E250" s="174" t="str">
        <f>+'Lista de Precios'!C88</f>
        <v>m2</v>
      </c>
      <c r="F250" s="175">
        <f>+'Lista de Precios'!D88</f>
        <v>1927.4898122044738</v>
      </c>
      <c r="G250" s="65">
        <v>1</v>
      </c>
      <c r="H250" s="226">
        <f t="shared" si="17"/>
        <v>1927.4898122044738</v>
      </c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1:28" ht="15" customHeight="1" x14ac:dyDescent="0.2">
      <c r="A251" s="255"/>
      <c r="B251" s="243" t="str">
        <f>+'Lista de Precios'!B89</f>
        <v>Base Coat</v>
      </c>
      <c r="C251" s="511"/>
      <c r="D251" s="100"/>
      <c r="E251" s="174" t="str">
        <f>+'Lista de Precios'!C89</f>
        <v>kg</v>
      </c>
      <c r="F251" s="175">
        <f>+'Lista de Precios'!D89</f>
        <v>1429.640806771888</v>
      </c>
      <c r="G251" s="65">
        <v>5</v>
      </c>
      <c r="H251" s="226">
        <f t="shared" si="17"/>
        <v>7148.2040338594397</v>
      </c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1:28" ht="15" customHeight="1" x14ac:dyDescent="0.2">
      <c r="A252" s="255"/>
      <c r="B252" s="243" t="str">
        <f>+'Lista de Precios'!B90</f>
        <v>Placa de Yeso tipo Durlock de 12,5 mm</v>
      </c>
      <c r="C252" s="511"/>
      <c r="D252" s="100"/>
      <c r="E252" s="174" t="str">
        <f>+'Lista de Precios'!C90</f>
        <v>m2</v>
      </c>
      <c r="F252" s="175">
        <f>+'Lista de Precios'!D90</f>
        <v>7583.227870575809</v>
      </c>
      <c r="G252" s="65">
        <v>1</v>
      </c>
      <c r="H252" s="226">
        <f t="shared" si="17"/>
        <v>7583.227870575809</v>
      </c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1:28" ht="15" customHeight="1" x14ac:dyDescent="0.2">
      <c r="A253" s="255"/>
      <c r="B253" s="243" t="str">
        <f>+'Lista de Precios'!B91</f>
        <v>Lana de Vidrio Rolac Muro de 50 mm</v>
      </c>
      <c r="C253" s="511"/>
      <c r="D253" s="100"/>
      <c r="E253" s="174" t="str">
        <f>+'Lista de Precios'!C91</f>
        <v>m2</v>
      </c>
      <c r="F253" s="175">
        <f>+'Lista de Precios'!D91</f>
        <v>11258.387554703446</v>
      </c>
      <c r="G253" s="65">
        <v>1</v>
      </c>
      <c r="H253" s="226">
        <f t="shared" si="17"/>
        <v>11258.387554703446</v>
      </c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1:28" ht="15" customHeight="1" x14ac:dyDescent="0.2">
      <c r="A254" s="255"/>
      <c r="B254" s="243" t="str">
        <f>+'Lista de Precios'!B92</f>
        <v>Cantonera de PVC</v>
      </c>
      <c r="C254" s="511"/>
      <c r="D254" s="100"/>
      <c r="E254" s="174" t="str">
        <f>+'Lista de Precios'!C92</f>
        <v>m</v>
      </c>
      <c r="F254" s="175">
        <f>+'Lista de Precios'!D92</f>
        <v>2814.035336288186</v>
      </c>
      <c r="G254" s="65">
        <v>2</v>
      </c>
      <c r="H254" s="226">
        <f t="shared" si="17"/>
        <v>5628.0706725763721</v>
      </c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1:28" ht="15" customHeight="1" x14ac:dyDescent="0.2">
      <c r="A255" s="255"/>
      <c r="B255" s="243" t="str">
        <f>+'Lista de Precios'!B93</f>
        <v>Cantonera Metálica</v>
      </c>
      <c r="C255" s="511"/>
      <c r="D255" s="100"/>
      <c r="E255" s="174" t="str">
        <f>+'Lista de Precios'!C93</f>
        <v>m</v>
      </c>
      <c r="F255" s="175">
        <f>+'Lista de Precios'!D93</f>
        <v>1216.5537205140276</v>
      </c>
      <c r="G255" s="65">
        <v>2</v>
      </c>
      <c r="H255" s="226">
        <f t="shared" si="17"/>
        <v>2433.1074410280553</v>
      </c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1:28" ht="15" customHeight="1" x14ac:dyDescent="0.2">
      <c r="A256" s="255"/>
      <c r="B256" s="243" t="str">
        <f>+'Lista de Precios'!B94</f>
        <v>Tornillo cabeza Hexagonal</v>
      </c>
      <c r="C256" s="511"/>
      <c r="D256" s="100"/>
      <c r="E256" s="174" t="str">
        <f>+'Lista de Precios'!C94</f>
        <v>u</v>
      </c>
      <c r="F256" s="175">
        <f>+'Lista de Precios'!D94</f>
        <v>74.816200160713748</v>
      </c>
      <c r="G256" s="65">
        <v>10</v>
      </c>
      <c r="H256" s="226">
        <f t="shared" si="17"/>
        <v>748.16200160713743</v>
      </c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1:28" ht="15" customHeight="1" x14ac:dyDescent="0.2">
      <c r="A257" s="255"/>
      <c r="B257" s="531" t="str">
        <f>+'Lista de Precios'!B76</f>
        <v>Tornillo T1</v>
      </c>
      <c r="C257" s="511"/>
      <c r="D257" s="100"/>
      <c r="E257" s="174" t="str">
        <f>+'Lista de Precios'!C76</f>
        <v>u</v>
      </c>
      <c r="F257" s="175">
        <f>+'Lista de Precios'!D76</f>
        <v>33.823459211770931</v>
      </c>
      <c r="G257" s="65">
        <v>24</v>
      </c>
      <c r="H257" s="226">
        <f t="shared" si="17"/>
        <v>811.76302108250229</v>
      </c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1:28" ht="15" customHeight="1" x14ac:dyDescent="0.2">
      <c r="A258" s="255"/>
      <c r="B258" s="531" t="str">
        <f>+'Lista de Precios'!B77</f>
        <v>Tornillo T2</v>
      </c>
      <c r="C258" s="511"/>
      <c r="D258" s="100"/>
      <c r="E258" s="174" t="str">
        <f>+'Lista de Precios'!C77</f>
        <v>u</v>
      </c>
      <c r="F258" s="175">
        <f>+'Lista de Precios'!D77</f>
        <v>17.431389996684359</v>
      </c>
      <c r="G258" s="65">
        <v>54</v>
      </c>
      <c r="H258" s="226">
        <f t="shared" si="17"/>
        <v>941.29505982095543</v>
      </c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1:28" ht="15" customHeight="1" x14ac:dyDescent="0.2">
      <c r="A259" s="255"/>
      <c r="B259" s="243" t="str">
        <f>+'Lista de Precios'!B95</f>
        <v>Tornillo T4 punta aguja</v>
      </c>
      <c r="C259" s="511"/>
      <c r="D259" s="100"/>
      <c r="E259" s="174" t="str">
        <f>+'Lista de Precios'!C95</f>
        <v>u</v>
      </c>
      <c r="F259" s="175">
        <f>+'Lista de Precios'!D95</f>
        <v>47.318520390713424</v>
      </c>
      <c r="G259" s="65">
        <v>16</v>
      </c>
      <c r="H259" s="226">
        <f t="shared" si="17"/>
        <v>757.09632625141478</v>
      </c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1:28" ht="15" customHeight="1" x14ac:dyDescent="0.2">
      <c r="A260" s="255"/>
      <c r="B260" s="531" t="str">
        <f>+'Lista de Precios'!B78</f>
        <v>Taco Fisher 8mm c/tornillo</v>
      </c>
      <c r="C260" s="511"/>
      <c r="D260" s="100"/>
      <c r="E260" s="174" t="str">
        <f>+'Lista de Precios'!C96</f>
        <v>u</v>
      </c>
      <c r="F260" s="175">
        <f>+'Lista de Precios'!D78</f>
        <v>125.00040896814946</v>
      </c>
      <c r="G260" s="65">
        <v>4</v>
      </c>
      <c r="H260" s="226">
        <f t="shared" si="17"/>
        <v>500.00163587259783</v>
      </c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1:28" ht="15" customHeight="1" x14ac:dyDescent="0.2">
      <c r="A261" s="255"/>
      <c r="B261" s="243" t="str">
        <f>+'Lista de Precios'!B96</f>
        <v>Arandela Washer</v>
      </c>
      <c r="C261" s="511"/>
      <c r="D261" s="100"/>
      <c r="E261" s="174" t="str">
        <f>+'Lista de Precios'!C97</f>
        <v>u</v>
      </c>
      <c r="F261" s="175">
        <f>+'Lista de Precios'!D96</f>
        <v>42.5622844613588</v>
      </c>
      <c r="G261" s="65">
        <v>16</v>
      </c>
      <c r="H261" s="226">
        <f t="shared" si="17"/>
        <v>680.9965513817408</v>
      </c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1:28" ht="15" customHeight="1" x14ac:dyDescent="0.2">
      <c r="A262" s="255"/>
      <c r="B262" s="243" t="str">
        <f>+'Lista de Precios'!B97</f>
        <v>Anclaje expansivo</v>
      </c>
      <c r="C262" s="511"/>
      <c r="D262" s="100"/>
      <c r="E262" s="174" t="str">
        <f>+'Lista de Precios'!C98</f>
        <v>u</v>
      </c>
      <c r="F262" s="175">
        <f>+'Lista de Precios'!D97</f>
        <v>6357.2575790920482</v>
      </c>
      <c r="G262" s="65">
        <v>1</v>
      </c>
      <c r="H262" s="226">
        <f t="shared" si="17"/>
        <v>6357.2575790920482</v>
      </c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1:28" ht="15" customHeight="1" x14ac:dyDescent="0.2">
      <c r="A263" s="255"/>
      <c r="B263" s="243" t="str">
        <f>+'Lista de Precios'!B79</f>
        <v>Cinta tapajunta</v>
      </c>
      <c r="C263" s="511"/>
      <c r="D263" s="100"/>
      <c r="E263" s="174" t="str">
        <f>+'Lista de Precios'!C79</f>
        <v>m</v>
      </c>
      <c r="F263" s="175">
        <f>+'Lista de Precios'!D79</f>
        <v>88.455256883058368</v>
      </c>
      <c r="G263" s="65">
        <v>2</v>
      </c>
      <c r="H263" s="226">
        <f t="shared" si="17"/>
        <v>176.91051376611674</v>
      </c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1:28" ht="15" customHeight="1" x14ac:dyDescent="0.2">
      <c r="A264" s="255"/>
      <c r="B264" s="243" t="str">
        <f>+'Lista de Precios'!B80</f>
        <v>Masilla tapajunta</v>
      </c>
      <c r="C264" s="511"/>
      <c r="D264" s="100"/>
      <c r="E264" s="174" t="str">
        <f>+'Lista de Precios'!C80</f>
        <v>kg</v>
      </c>
      <c r="F264" s="175">
        <f>+'Lista de Precios'!D80</f>
        <v>1356.6408395315354</v>
      </c>
      <c r="G264" s="65">
        <v>1</v>
      </c>
      <c r="H264" s="226">
        <f t="shared" si="17"/>
        <v>1356.6408395315354</v>
      </c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1:28" ht="15" customHeight="1" x14ac:dyDescent="0.2">
      <c r="A265" s="255"/>
      <c r="B265" s="171"/>
      <c r="C265" s="224"/>
      <c r="D265" s="100"/>
      <c r="E265" s="174"/>
      <c r="F265" s="175"/>
      <c r="G265" s="68"/>
      <c r="H265" s="226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1:28" ht="15" customHeight="1" x14ac:dyDescent="0.25">
      <c r="A266" s="255"/>
      <c r="B266" s="681" t="s">
        <v>132</v>
      </c>
      <c r="C266" s="572"/>
      <c r="D266" s="228"/>
      <c r="E266" s="183"/>
      <c r="F266" s="184"/>
      <c r="G266" s="254"/>
      <c r="H266" s="230">
        <f>SUM(H267:H268)</f>
        <v>34494.407639999998</v>
      </c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1:28" ht="15" customHeight="1" x14ac:dyDescent="0.2">
      <c r="A267" s="148"/>
      <c r="B267" s="668" t="s">
        <v>133</v>
      </c>
      <c r="C267" s="572"/>
      <c r="D267" s="227"/>
      <c r="E267" s="174" t="s">
        <v>134</v>
      </c>
      <c r="F267" s="175">
        <f>+'Mano de Obra'!J8</f>
        <v>10110.714599999999</v>
      </c>
      <c r="G267" s="65">
        <v>1.2</v>
      </c>
      <c r="H267" s="226">
        <f t="shared" ref="H267:H268" si="18">PRODUCT(F267*G267)</f>
        <v>12132.85752</v>
      </c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</row>
    <row r="268" spans="1:28" ht="15" customHeight="1" x14ac:dyDescent="0.2">
      <c r="A268" s="148"/>
      <c r="B268" s="668" t="s">
        <v>137</v>
      </c>
      <c r="C268" s="572"/>
      <c r="D268" s="227"/>
      <c r="E268" s="174" t="s">
        <v>134</v>
      </c>
      <c r="F268" s="175">
        <f>+'Mano de Obra'!J10</f>
        <v>8600.5962</v>
      </c>
      <c r="G268" s="65">
        <v>2.6</v>
      </c>
      <c r="H268" s="226">
        <f t="shared" si="18"/>
        <v>22361.55012</v>
      </c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</row>
    <row r="269" spans="1:28" ht="15" customHeight="1" x14ac:dyDescent="0.2">
      <c r="A269" s="255"/>
      <c r="B269" s="669"/>
      <c r="C269" s="670"/>
      <c r="D269" s="246"/>
      <c r="E269" s="190"/>
      <c r="F269" s="247"/>
      <c r="G269" s="232"/>
      <c r="H269" s="248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1:28" ht="15" customHeight="1" x14ac:dyDescent="0.2">
      <c r="A270" s="255"/>
      <c r="B270" s="194"/>
      <c r="C270" s="234"/>
      <c r="D270" s="234"/>
      <c r="E270" s="165"/>
      <c r="F270" s="166"/>
      <c r="G270" s="178"/>
      <c r="H270" s="61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1:28" ht="15" customHeight="1" thickBot="1" x14ac:dyDescent="0.3">
      <c r="A271" s="255"/>
      <c r="B271" s="197"/>
      <c r="C271" s="60"/>
      <c r="D271" s="60"/>
      <c r="E271" s="165"/>
      <c r="F271" s="166"/>
      <c r="G271" s="235" t="s">
        <v>136</v>
      </c>
      <c r="H271" s="236">
        <f>SUM(H243,H266)</f>
        <v>165925.25144896764</v>
      </c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1:28" ht="15" customHeight="1" x14ac:dyDescent="0.2">
      <c r="A272" s="255"/>
      <c r="B272" s="197"/>
      <c r="C272" s="60"/>
      <c r="D272" s="60"/>
      <c r="E272" s="165"/>
      <c r="F272" s="166"/>
      <c r="G272" s="166"/>
      <c r="H272" s="166"/>
      <c r="I272" s="166"/>
      <c r="J272" s="166"/>
      <c r="K272" s="166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1:28" ht="15" customHeight="1" x14ac:dyDescent="0.2">
      <c r="A273" s="255"/>
      <c r="B273" s="197"/>
      <c r="C273" s="60"/>
      <c r="D273" s="60"/>
      <c r="E273" s="165"/>
      <c r="F273" s="166"/>
      <c r="G273" s="166"/>
      <c r="H273" s="166"/>
      <c r="I273" s="166"/>
      <c r="J273" s="166"/>
      <c r="K273" s="166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1:28" ht="15" customHeight="1" thickBot="1" x14ac:dyDescent="0.25">
      <c r="A274" s="255"/>
      <c r="B274" s="197"/>
      <c r="C274" s="60"/>
      <c r="D274" s="60"/>
      <c r="E274" s="165"/>
      <c r="F274" s="166"/>
      <c r="G274" s="166"/>
      <c r="H274" s="166"/>
      <c r="I274" s="166"/>
      <c r="J274" s="166"/>
      <c r="K274" s="166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1:28" ht="15" customHeight="1" thickBot="1" x14ac:dyDescent="0.25">
      <c r="A275" s="255"/>
      <c r="B275" s="265">
        <f>+Presupuesto!$A$23</f>
        <v>4</v>
      </c>
      <c r="C275" s="671" t="str">
        <f>+Presupuesto!$B$23</f>
        <v>TABIQUES ESTRUCTURALES, TABIQUES SIMPLES, ENTREPISO Y ESCALERA</v>
      </c>
      <c r="D275" s="672"/>
      <c r="E275" s="672"/>
      <c r="F275" s="672"/>
      <c r="G275" s="672"/>
      <c r="H275" s="673"/>
      <c r="I275" s="166"/>
      <c r="J275" s="166"/>
      <c r="K275" s="166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1:28" ht="15" customHeight="1" thickBot="1" x14ac:dyDescent="0.25">
      <c r="A276" s="255"/>
      <c r="B276" s="154" t="str">
        <f>+Presupuesto!A25</f>
        <v>4.2</v>
      </c>
      <c r="C276" s="674" t="str">
        <f>+Presupuesto!B25</f>
        <v>Tabique simple Steel Frame, ambas caras emplacadas y aislación térmica</v>
      </c>
      <c r="D276" s="672"/>
      <c r="E276" s="672"/>
      <c r="F276" s="672"/>
      <c r="G276" s="673"/>
      <c r="H276" s="155" t="str">
        <f>+Presupuesto!C64</f>
        <v>gl</v>
      </c>
      <c r="I276" s="166"/>
      <c r="J276" s="166"/>
      <c r="K276" s="166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1:28" ht="15" customHeight="1" x14ac:dyDescent="0.25">
      <c r="A277" s="255"/>
      <c r="B277" s="675" t="s">
        <v>126</v>
      </c>
      <c r="C277" s="676"/>
      <c r="D277" s="214"/>
      <c r="E277" s="678" t="s">
        <v>123</v>
      </c>
      <c r="F277" s="157" t="s">
        <v>127</v>
      </c>
      <c r="G277" s="215" t="s">
        <v>128</v>
      </c>
      <c r="H277" s="216" t="s">
        <v>127</v>
      </c>
      <c r="I277" s="166"/>
      <c r="J277" s="166"/>
      <c r="K277" s="166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1:28" ht="15" customHeight="1" thickBot="1" x14ac:dyDescent="0.3">
      <c r="A278" s="255"/>
      <c r="B278" s="677"/>
      <c r="C278" s="659"/>
      <c r="D278" s="217"/>
      <c r="E278" s="679"/>
      <c r="F278" s="161" t="s">
        <v>129</v>
      </c>
      <c r="G278" s="218" t="s">
        <v>130</v>
      </c>
      <c r="H278" s="219" t="s">
        <v>124</v>
      </c>
      <c r="I278" s="166"/>
      <c r="J278" s="166"/>
      <c r="K278" s="166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1:28" ht="15" customHeight="1" thickBot="1" x14ac:dyDescent="0.25">
      <c r="A279" s="255"/>
      <c r="B279" s="164"/>
      <c r="C279" s="86"/>
      <c r="D279" s="86"/>
      <c r="E279" s="165"/>
      <c r="F279" s="166"/>
      <c r="G279" s="86"/>
      <c r="H279" s="220"/>
      <c r="I279" s="166"/>
      <c r="J279" s="166"/>
      <c r="K279" s="166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1:28" ht="15" customHeight="1" x14ac:dyDescent="0.25">
      <c r="A280" s="255"/>
      <c r="B280" s="266" t="s">
        <v>131</v>
      </c>
      <c r="C280" s="267"/>
      <c r="D280" s="221"/>
      <c r="E280" s="168"/>
      <c r="F280" s="169"/>
      <c r="G280" s="222"/>
      <c r="H280" s="223">
        <f>SUM(H281:H293)</f>
        <v>94606.914143955</v>
      </c>
      <c r="I280" s="166"/>
      <c r="J280" s="166"/>
      <c r="K280" s="166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1:28" ht="15" customHeight="1" x14ac:dyDescent="0.2">
      <c r="A281" s="255"/>
      <c r="B281" s="243" t="str">
        <f>+'Lista de Precios'!B82</f>
        <v>Perfil PGC 100x09</v>
      </c>
      <c r="C281" s="251"/>
      <c r="D281" s="100"/>
      <c r="E281" s="174" t="str">
        <f>+'Lista de Precios'!C82</f>
        <v>m</v>
      </c>
      <c r="F281" s="175">
        <f>+'Lista de Precios'!D82</f>
        <v>6905.7866147854475</v>
      </c>
      <c r="G281" s="65">
        <v>6</v>
      </c>
      <c r="H281" s="226">
        <f t="shared" ref="H281:H293" si="19">PRODUCT(F281*G281)</f>
        <v>41434.719688712685</v>
      </c>
      <c r="I281" s="166"/>
      <c r="J281" s="166"/>
      <c r="K281" s="166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1:28" ht="15" customHeight="1" x14ac:dyDescent="0.25">
      <c r="A282" s="255"/>
      <c r="B282" s="243" t="str">
        <f>+'Lista de Precios'!B83</f>
        <v>Perfil PGU 100x09</v>
      </c>
      <c r="C282" s="251"/>
      <c r="D282" s="245"/>
      <c r="E282" s="174" t="str">
        <f>+'Lista de Precios'!C83</f>
        <v>m</v>
      </c>
      <c r="F282" s="175">
        <f>+'Lista de Precios'!D83</f>
        <v>5868.6706938290117</v>
      </c>
      <c r="G282" s="65">
        <v>2</v>
      </c>
      <c r="H282" s="226">
        <f t="shared" si="19"/>
        <v>11737.341387658023</v>
      </c>
      <c r="I282" s="166"/>
      <c r="J282" s="166"/>
      <c r="K282" s="166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1:28" ht="15" customHeight="1" x14ac:dyDescent="0.25">
      <c r="A283" s="255"/>
      <c r="B283" s="243" t="str">
        <f>+'Lista de Precios'!B85</f>
        <v>Banda acústica para bajo solera</v>
      </c>
      <c r="C283" s="64"/>
      <c r="D283" s="245"/>
      <c r="E283" s="174" t="str">
        <f>+'Lista de Precios'!C85</f>
        <v>m</v>
      </c>
      <c r="F283" s="175">
        <f>+'Lista de Precios'!D85</f>
        <v>1684.8716799282749</v>
      </c>
      <c r="G283" s="65">
        <v>1</v>
      </c>
      <c r="H283" s="226">
        <f t="shared" si="19"/>
        <v>1684.8716799282749</v>
      </c>
      <c r="I283" s="166"/>
      <c r="J283" s="166"/>
      <c r="K283" s="166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1:28" ht="15" customHeight="1" x14ac:dyDescent="0.2">
      <c r="A284" s="255"/>
      <c r="B284" s="243" t="str">
        <f>+'Lista de Precios'!B90</f>
        <v>Placa de Yeso tipo Durlock de 12,5 mm</v>
      </c>
      <c r="C284" s="251"/>
      <c r="D284" s="100"/>
      <c r="E284" s="174" t="str">
        <f>+'Lista de Precios'!C90</f>
        <v>m2</v>
      </c>
      <c r="F284" s="175">
        <f>+'Lista de Precios'!D90</f>
        <v>7583.227870575809</v>
      </c>
      <c r="G284" s="65">
        <v>2</v>
      </c>
      <c r="H284" s="226">
        <f t="shared" si="19"/>
        <v>15166.455741151618</v>
      </c>
      <c r="I284" s="166"/>
      <c r="J284" s="166"/>
      <c r="K284" s="166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1:28" ht="15" customHeight="1" x14ac:dyDescent="0.2">
      <c r="A285" s="255"/>
      <c r="B285" s="243" t="str">
        <f>+'Lista de Precios'!B91</f>
        <v>Lana de Vidrio Rolac Muro de 50 mm</v>
      </c>
      <c r="C285" s="511"/>
      <c r="D285" s="100"/>
      <c r="E285" s="174" t="str">
        <f>+'Lista de Precios'!C91</f>
        <v>m2</v>
      </c>
      <c r="F285" s="175">
        <f>+'Lista de Precios'!D91</f>
        <v>11258.387554703446</v>
      </c>
      <c r="G285" s="65">
        <v>1</v>
      </c>
      <c r="H285" s="226">
        <f t="shared" si="19"/>
        <v>11258.387554703446</v>
      </c>
      <c r="I285" s="166"/>
      <c r="J285" s="166"/>
      <c r="K285" s="166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1:28" ht="15" customHeight="1" x14ac:dyDescent="0.2">
      <c r="A286" s="255"/>
      <c r="B286" s="243" t="str">
        <f>+'Lista de Precios'!B93</f>
        <v>Cantonera Metálica</v>
      </c>
      <c r="C286" s="511"/>
      <c r="D286" s="100"/>
      <c r="E286" s="174" t="str">
        <f>+'Lista de Precios'!C93</f>
        <v>m</v>
      </c>
      <c r="F286" s="175">
        <f>+'Lista de Precios'!D93</f>
        <v>1216.5537205140276</v>
      </c>
      <c r="G286" s="65">
        <v>2</v>
      </c>
      <c r="H286" s="226">
        <f t="shared" si="19"/>
        <v>2433.1074410280553</v>
      </c>
      <c r="I286" s="166"/>
      <c r="J286" s="166"/>
      <c r="K286" s="166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1:28" ht="15" customHeight="1" x14ac:dyDescent="0.2">
      <c r="A287" s="255"/>
      <c r="B287" s="243" t="str">
        <f>+'Lista de Precios'!B94</f>
        <v>Tornillo cabeza Hexagonal</v>
      </c>
      <c r="C287" s="511"/>
      <c r="D287" s="100"/>
      <c r="E287" s="174" t="str">
        <f>+'Lista de Precios'!C94</f>
        <v>u</v>
      </c>
      <c r="F287" s="175">
        <f>+'Lista de Precios'!D94</f>
        <v>74.816200160713748</v>
      </c>
      <c r="G287" s="65">
        <v>10</v>
      </c>
      <c r="H287" s="226">
        <f t="shared" si="19"/>
        <v>748.16200160713743</v>
      </c>
      <c r="I287" s="166"/>
      <c r="J287" s="166"/>
      <c r="K287" s="166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1:28" ht="15" customHeight="1" x14ac:dyDescent="0.2">
      <c r="A288" s="255"/>
      <c r="B288" s="243" t="str">
        <f>+'Lista de Precios'!B76</f>
        <v>Tornillo T1</v>
      </c>
      <c r="C288" s="511"/>
      <c r="D288" s="100"/>
      <c r="E288" s="174" t="str">
        <f>+'Lista de Precios'!C76</f>
        <v>u</v>
      </c>
      <c r="F288" s="175">
        <f>+'Lista de Precios'!D76</f>
        <v>33.823459211770931</v>
      </c>
      <c r="G288" s="65">
        <v>24</v>
      </c>
      <c r="H288" s="226">
        <f t="shared" si="19"/>
        <v>811.76302108250229</v>
      </c>
      <c r="I288" s="166"/>
      <c r="J288" s="166"/>
      <c r="K288" s="166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1:28" ht="15" customHeight="1" x14ac:dyDescent="0.2">
      <c r="A289" s="255"/>
      <c r="B289" s="243" t="str">
        <f>+'Lista de Precios'!B77</f>
        <v>Tornillo T2</v>
      </c>
      <c r="C289" s="511"/>
      <c r="D289" s="100"/>
      <c r="E289" s="174" t="str">
        <f>+'Lista de Precios'!C77</f>
        <v>u</v>
      </c>
      <c r="F289" s="175">
        <f>+'Lista de Precios'!D77</f>
        <v>17.431389996684359</v>
      </c>
      <c r="G289" s="65">
        <v>54</v>
      </c>
      <c r="H289" s="226">
        <f t="shared" si="19"/>
        <v>941.29505982095543</v>
      </c>
      <c r="I289" s="166"/>
      <c r="J289" s="166"/>
      <c r="K289" s="166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1:28" ht="15" customHeight="1" x14ac:dyDescent="0.2">
      <c r="A290" s="255"/>
      <c r="B290" s="243" t="str">
        <f>+'Lista de Precios'!B78</f>
        <v>Taco Fisher 8mm c/tornillo</v>
      </c>
      <c r="C290" s="511"/>
      <c r="D290" s="100"/>
      <c r="E290" s="174" t="str">
        <f>+'Lista de Precios'!C78</f>
        <v>u</v>
      </c>
      <c r="F290" s="175">
        <f>+'Lista de Precios'!D78</f>
        <v>125.00040896814946</v>
      </c>
      <c r="G290" s="65">
        <v>4</v>
      </c>
      <c r="H290" s="226">
        <f t="shared" si="19"/>
        <v>500.00163587259783</v>
      </c>
      <c r="I290" s="166"/>
      <c r="J290" s="166"/>
      <c r="K290" s="166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1:28" ht="15" customHeight="1" x14ac:dyDescent="0.2">
      <c r="A291" s="255"/>
      <c r="B291" s="243" t="str">
        <f>+'Lista de Precios'!B97</f>
        <v>Anclaje expansivo</v>
      </c>
      <c r="C291" s="511"/>
      <c r="D291" s="100"/>
      <c r="E291" s="174" t="str">
        <f>+'Lista de Precios'!C97</f>
        <v>u</v>
      </c>
      <c r="F291" s="175">
        <f>+'Lista de Precios'!D97</f>
        <v>6357.2575790920482</v>
      </c>
      <c r="G291" s="65">
        <v>1</v>
      </c>
      <c r="H291" s="226">
        <f t="shared" si="19"/>
        <v>6357.2575790920482</v>
      </c>
      <c r="I291" s="166"/>
      <c r="J291" s="166"/>
      <c r="K291" s="166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1:28" ht="15" customHeight="1" x14ac:dyDescent="0.2">
      <c r="A292" s="255"/>
      <c r="B292" s="243" t="str">
        <f>+'Lista de Precios'!B79</f>
        <v>Cinta tapajunta</v>
      </c>
      <c r="C292" s="511"/>
      <c r="D292" s="100"/>
      <c r="E292" s="174" t="str">
        <f>+'Lista de Precios'!C79</f>
        <v>m</v>
      </c>
      <c r="F292" s="175">
        <f>+'Lista de Precios'!D79</f>
        <v>88.455256883058368</v>
      </c>
      <c r="G292" s="65">
        <v>2</v>
      </c>
      <c r="H292" s="226">
        <f t="shared" si="19"/>
        <v>176.91051376611674</v>
      </c>
      <c r="I292" s="166"/>
      <c r="J292" s="166"/>
      <c r="K292" s="166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1:28" ht="15" customHeight="1" x14ac:dyDescent="0.2">
      <c r="A293" s="255"/>
      <c r="B293" s="243" t="str">
        <f>+'Lista de Precios'!B80</f>
        <v>Masilla tapajunta</v>
      </c>
      <c r="C293" s="511"/>
      <c r="D293" s="100"/>
      <c r="E293" s="174" t="str">
        <f>+'Lista de Precios'!C80</f>
        <v>kg</v>
      </c>
      <c r="F293" s="175">
        <f>+'Lista de Precios'!D80</f>
        <v>1356.6408395315354</v>
      </c>
      <c r="G293" s="65">
        <v>1</v>
      </c>
      <c r="H293" s="226">
        <f t="shared" si="19"/>
        <v>1356.6408395315354</v>
      </c>
      <c r="I293" s="166"/>
      <c r="J293" s="166"/>
      <c r="K293" s="166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1:28" ht="15" customHeight="1" x14ac:dyDescent="0.2">
      <c r="A294" s="255"/>
      <c r="B294" s="171"/>
      <c r="C294" s="224"/>
      <c r="D294" s="100"/>
      <c r="E294" s="174"/>
      <c r="F294" s="175"/>
      <c r="G294" s="68"/>
      <c r="H294" s="226"/>
      <c r="I294" s="166"/>
      <c r="J294" s="166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1:28" ht="15" customHeight="1" x14ac:dyDescent="0.25">
      <c r="A295" s="255"/>
      <c r="B295" s="681" t="s">
        <v>132</v>
      </c>
      <c r="C295" s="572"/>
      <c r="D295" s="228"/>
      <c r="E295" s="183"/>
      <c r="F295" s="184"/>
      <c r="G295" s="254"/>
      <c r="H295" s="230">
        <f>SUM(H296:H297)</f>
        <v>21291.489659999999</v>
      </c>
      <c r="I295" s="166"/>
      <c r="J295" s="166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1:28" ht="15" customHeight="1" x14ac:dyDescent="0.2">
      <c r="A296" s="255"/>
      <c r="B296" s="668" t="s">
        <v>133</v>
      </c>
      <c r="C296" s="572"/>
      <c r="D296" s="227"/>
      <c r="E296" s="174" t="s">
        <v>134</v>
      </c>
      <c r="F296" s="175">
        <f>+'Mano de Obra'!J8</f>
        <v>10110.714599999999</v>
      </c>
      <c r="G296" s="65">
        <v>1</v>
      </c>
      <c r="H296" s="226">
        <f t="shared" ref="H296:H297" si="20">PRODUCT(F296*G296)</f>
        <v>10110.714599999999</v>
      </c>
      <c r="I296" s="166"/>
      <c r="J296" s="166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1:28" ht="15" customHeight="1" x14ac:dyDescent="0.2">
      <c r="A297" s="255"/>
      <c r="B297" s="668" t="s">
        <v>137</v>
      </c>
      <c r="C297" s="572"/>
      <c r="D297" s="227"/>
      <c r="E297" s="174" t="s">
        <v>134</v>
      </c>
      <c r="F297" s="175">
        <f>+'Mano de Obra'!J10</f>
        <v>8600.5962</v>
      </c>
      <c r="G297" s="65">
        <v>1.3</v>
      </c>
      <c r="H297" s="226">
        <f t="shared" si="20"/>
        <v>11180.77506</v>
      </c>
      <c r="I297" s="166"/>
      <c r="J297" s="166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1:28" ht="15" customHeight="1" thickBot="1" x14ac:dyDescent="0.25">
      <c r="A298" s="255"/>
      <c r="B298" s="669"/>
      <c r="C298" s="670"/>
      <c r="D298" s="246"/>
      <c r="E298" s="190"/>
      <c r="F298" s="247"/>
      <c r="G298" s="232"/>
      <c r="H298" s="248"/>
      <c r="I298" s="166"/>
      <c r="J298" s="166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1:28" ht="15" customHeight="1" thickBot="1" x14ac:dyDescent="0.25">
      <c r="A299" s="255"/>
      <c r="B299" s="194"/>
      <c r="C299" s="234"/>
      <c r="D299" s="234"/>
      <c r="E299" s="165"/>
      <c r="F299" s="166"/>
      <c r="G299" s="178"/>
      <c r="H299" s="61"/>
      <c r="I299" s="166"/>
      <c r="J299" s="166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1:28" ht="15" customHeight="1" thickBot="1" x14ac:dyDescent="0.3">
      <c r="A300" s="255"/>
      <c r="B300" s="197"/>
      <c r="C300" s="60"/>
      <c r="D300" s="60"/>
      <c r="E300" s="165"/>
      <c r="F300" s="166"/>
      <c r="G300" s="235" t="s">
        <v>136</v>
      </c>
      <c r="H300" s="236">
        <f>SUM(H280,H295)</f>
        <v>115898.40380395501</v>
      </c>
      <c r="I300" s="166"/>
      <c r="J300" s="166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1:28" ht="15" customHeight="1" x14ac:dyDescent="0.2">
      <c r="A301" s="255"/>
      <c r="B301" s="197"/>
      <c r="C301" s="60"/>
      <c r="D301" s="60"/>
      <c r="E301" s="165"/>
      <c r="F301" s="166"/>
      <c r="G301" s="166"/>
      <c r="H301" s="166"/>
      <c r="I301" s="166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1:28" ht="15" customHeight="1" x14ac:dyDescent="0.2">
      <c r="A302" s="255"/>
      <c r="B302" s="197"/>
      <c r="C302" s="60"/>
      <c r="D302" s="60"/>
      <c r="E302" s="165"/>
      <c r="F302" s="166"/>
      <c r="G302" s="166"/>
      <c r="H302" s="166"/>
      <c r="I302" s="166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1:28" ht="15" customHeight="1" thickBot="1" x14ac:dyDescent="0.25">
      <c r="A303" s="255"/>
      <c r="B303" s="197"/>
      <c r="C303" s="60"/>
      <c r="D303" s="60"/>
      <c r="E303" s="165"/>
      <c r="F303" s="166"/>
      <c r="G303" s="166"/>
      <c r="H303" s="166"/>
      <c r="I303" s="166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1:28" ht="15" customHeight="1" thickBot="1" x14ac:dyDescent="0.25">
      <c r="A304" s="255"/>
      <c r="B304" s="265">
        <f>+Presupuesto!$A$23</f>
        <v>4</v>
      </c>
      <c r="C304" s="671" t="str">
        <f>+Presupuesto!$B$23</f>
        <v>TABIQUES ESTRUCTURALES, TABIQUES SIMPLES, ENTREPISO Y ESCALERA</v>
      </c>
      <c r="D304" s="672"/>
      <c r="E304" s="672"/>
      <c r="F304" s="672"/>
      <c r="G304" s="672"/>
      <c r="H304" s="673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1:28" ht="15" customHeight="1" x14ac:dyDescent="0.2">
      <c r="A305" s="255"/>
      <c r="B305" s="154" t="str">
        <f>+Presupuesto!A26</f>
        <v>4.3</v>
      </c>
      <c r="C305" s="674" t="str">
        <f>+Presupuesto!B26</f>
        <v>Tabique simple Drywall</v>
      </c>
      <c r="D305" s="672"/>
      <c r="E305" s="672"/>
      <c r="F305" s="672"/>
      <c r="G305" s="673"/>
      <c r="H305" s="155" t="str">
        <f>+Presupuesto!C26</f>
        <v>m2</v>
      </c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1:28" ht="15" customHeight="1" x14ac:dyDescent="0.25">
      <c r="A306" s="255"/>
      <c r="B306" s="675" t="s">
        <v>126</v>
      </c>
      <c r="C306" s="676"/>
      <c r="D306" s="214"/>
      <c r="E306" s="678" t="s">
        <v>123</v>
      </c>
      <c r="F306" s="157" t="s">
        <v>127</v>
      </c>
      <c r="G306" s="215" t="s">
        <v>128</v>
      </c>
      <c r="H306" s="216" t="s">
        <v>127</v>
      </c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1:28" ht="15" customHeight="1" x14ac:dyDescent="0.25">
      <c r="A307" s="255"/>
      <c r="B307" s="677"/>
      <c r="C307" s="659"/>
      <c r="D307" s="217"/>
      <c r="E307" s="679"/>
      <c r="F307" s="161" t="s">
        <v>129</v>
      </c>
      <c r="G307" s="218" t="s">
        <v>130</v>
      </c>
      <c r="H307" s="219" t="s">
        <v>124</v>
      </c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1:28" ht="15" customHeight="1" x14ac:dyDescent="0.2">
      <c r="A308" s="255"/>
      <c r="B308" s="164"/>
      <c r="C308" s="86"/>
      <c r="D308" s="86"/>
      <c r="E308" s="165"/>
      <c r="F308" s="166"/>
      <c r="G308" s="86"/>
      <c r="H308" s="220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1:28" ht="15" customHeight="1" x14ac:dyDescent="0.25">
      <c r="A309" s="255"/>
      <c r="B309" s="680" t="s">
        <v>131</v>
      </c>
      <c r="C309" s="664"/>
      <c r="D309" s="221"/>
      <c r="E309" s="168"/>
      <c r="F309" s="169"/>
      <c r="G309" s="222"/>
      <c r="H309" s="223">
        <f>SUM(H310:H319)</f>
        <v>53528.930607609778</v>
      </c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1:28" ht="15" customHeight="1" x14ac:dyDescent="0.2">
      <c r="A310" s="255"/>
      <c r="B310" s="243" t="str">
        <f>+'Lista de Precios'!B98</f>
        <v>Montante de 70 mm</v>
      </c>
      <c r="C310" s="251"/>
      <c r="D310" s="100"/>
      <c r="E310" s="174" t="str">
        <f>+'Lista de Precios'!C98</f>
        <v>u</v>
      </c>
      <c r="F310" s="175">
        <f>+'Lista de Precios'!D98</f>
        <v>6965.3290442873631</v>
      </c>
      <c r="G310" s="65">
        <v>2</v>
      </c>
      <c r="H310" s="226">
        <f t="shared" ref="H310:H319" si="21">PRODUCT(F310*G310)</f>
        <v>13930.658088574726</v>
      </c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1:28" ht="15" customHeight="1" x14ac:dyDescent="0.2">
      <c r="A311" s="255"/>
      <c r="B311" s="243" t="str">
        <f>+'Lista de Precios'!B99</f>
        <v>Solera de 70 mm</v>
      </c>
      <c r="C311" s="250"/>
      <c r="D311" s="100"/>
      <c r="E311" s="174" t="str">
        <f>+'Lista de Precios'!C99</f>
        <v>u</v>
      </c>
      <c r="F311" s="175">
        <f>+'Lista de Precios'!D99</f>
        <v>6312.04114766578</v>
      </c>
      <c r="G311" s="65">
        <v>1</v>
      </c>
      <c r="H311" s="226">
        <f t="shared" si="21"/>
        <v>6312.04114766578</v>
      </c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1:28" ht="15" customHeight="1" x14ac:dyDescent="0.2">
      <c r="A312" s="255"/>
      <c r="B312" s="531" t="str">
        <f>+'Lista de Precios'!B90</f>
        <v>Placa de Yeso tipo Durlock de 12,5 mm</v>
      </c>
      <c r="C312" s="250"/>
      <c r="D312" s="100"/>
      <c r="E312" s="174" t="str">
        <f>+'Lista de Precios'!C90</f>
        <v>m2</v>
      </c>
      <c r="F312" s="175">
        <f>+'Lista de Precios'!D90</f>
        <v>7583.227870575809</v>
      </c>
      <c r="G312" s="65">
        <v>2</v>
      </c>
      <c r="H312" s="226">
        <f t="shared" si="21"/>
        <v>15166.455741151618</v>
      </c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1:28" ht="15" customHeight="1" x14ac:dyDescent="0.2">
      <c r="A313" s="255"/>
      <c r="B313" s="531" t="str">
        <f>+'Lista de Precios'!B76</f>
        <v>Tornillo T1</v>
      </c>
      <c r="C313" s="250"/>
      <c r="D313" s="100"/>
      <c r="E313" s="174" t="str">
        <f>+'Lista de Precios'!C76</f>
        <v>u</v>
      </c>
      <c r="F313" s="175">
        <f>+'Lista de Precios'!D76</f>
        <v>33.823459211770931</v>
      </c>
      <c r="G313" s="65">
        <v>10</v>
      </c>
      <c r="H313" s="226">
        <f t="shared" si="21"/>
        <v>338.23459211770933</v>
      </c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1:28" ht="15" customHeight="1" x14ac:dyDescent="0.25">
      <c r="A314" s="255"/>
      <c r="B314" s="531" t="str">
        <f>+'Lista de Precios'!B77</f>
        <v>Tornillo T2</v>
      </c>
      <c r="C314" s="64"/>
      <c r="D314" s="245"/>
      <c r="E314" s="174" t="str">
        <f>+'Lista de Precios'!C77</f>
        <v>u</v>
      </c>
      <c r="F314" s="175">
        <f>+'Lista de Precios'!D77</f>
        <v>17.431389996684359</v>
      </c>
      <c r="G314" s="65">
        <v>30</v>
      </c>
      <c r="H314" s="226">
        <f t="shared" si="21"/>
        <v>522.94169990053081</v>
      </c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1:28" ht="15" customHeight="1" x14ac:dyDescent="0.2">
      <c r="A315" s="255"/>
      <c r="B315" s="243" t="str">
        <f>+'Lista de Precios'!B80</f>
        <v>Masilla tapajunta</v>
      </c>
      <c r="C315" s="251"/>
      <c r="D315" s="100"/>
      <c r="E315" s="174" t="str">
        <f>+'Lista de Precios'!C80</f>
        <v>kg</v>
      </c>
      <c r="F315" s="175">
        <f>+'Lista de Precios'!D80</f>
        <v>1356.6408395315354</v>
      </c>
      <c r="G315" s="65">
        <v>2</v>
      </c>
      <c r="H315" s="226">
        <f t="shared" si="21"/>
        <v>2713.2816790630709</v>
      </c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1:28" ht="15" customHeight="1" x14ac:dyDescent="0.2">
      <c r="A316" s="255"/>
      <c r="B316" s="531" t="str">
        <f>+'Lista de Precios'!B78</f>
        <v>Taco Fisher 8mm c/tornillo</v>
      </c>
      <c r="C316" s="250"/>
      <c r="D316" s="100"/>
      <c r="E316" s="174" t="str">
        <f>+'Lista de Precios'!C78</f>
        <v>u</v>
      </c>
      <c r="F316" s="175">
        <f>+'Lista de Precios'!D78</f>
        <v>125.00040896814946</v>
      </c>
      <c r="G316" s="65">
        <v>4</v>
      </c>
      <c r="H316" s="226">
        <f t="shared" si="21"/>
        <v>500.00163587259783</v>
      </c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1:28" ht="15" customHeight="1" x14ac:dyDescent="0.2">
      <c r="A317" s="255"/>
      <c r="B317" s="531" t="str">
        <f>+'Lista de Precios'!B91</f>
        <v>Lana de Vidrio Rolac Muro de 50 mm</v>
      </c>
      <c r="C317" s="250"/>
      <c r="D317" s="100"/>
      <c r="E317" s="174" t="str">
        <f>+'Lista de Precios'!C91</f>
        <v>m2</v>
      </c>
      <c r="F317" s="175">
        <f>+'Lista de Precios'!D91</f>
        <v>11258.387554703446</v>
      </c>
      <c r="G317" s="65">
        <v>1</v>
      </c>
      <c r="H317" s="226">
        <f t="shared" si="21"/>
        <v>11258.387554703446</v>
      </c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1:28" ht="15" customHeight="1" x14ac:dyDescent="0.2">
      <c r="A318" s="255"/>
      <c r="B318" s="531" t="str">
        <f>+'Lista de Precios'!B79</f>
        <v>Cinta tapajunta</v>
      </c>
      <c r="C318" s="250"/>
      <c r="D318" s="100"/>
      <c r="E318" s="174" t="str">
        <f>+'Lista de Precios'!C79</f>
        <v>m</v>
      </c>
      <c r="F318" s="175">
        <f>+'Lista de Precios'!D79</f>
        <v>88.455256883058368</v>
      </c>
      <c r="G318" s="65">
        <v>4</v>
      </c>
      <c r="H318" s="226">
        <f t="shared" si="21"/>
        <v>353.82102753223347</v>
      </c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1:28" ht="15" customHeight="1" x14ac:dyDescent="0.2">
      <c r="A319" s="255"/>
      <c r="B319" s="264" t="str">
        <f>+'Lista de Precios'!B93</f>
        <v>Cantonera Metálica</v>
      </c>
      <c r="C319" s="64"/>
      <c r="D319" s="100"/>
      <c r="E319" s="174" t="str">
        <f>+'Lista de Precios'!C93</f>
        <v>m</v>
      </c>
      <c r="F319" s="175">
        <f>+'Lista de Precios'!D93</f>
        <v>1216.5537205140276</v>
      </c>
      <c r="G319" s="65">
        <v>2</v>
      </c>
      <c r="H319" s="226">
        <f t="shared" si="21"/>
        <v>2433.1074410280553</v>
      </c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1:28" ht="15" customHeight="1" x14ac:dyDescent="0.2">
      <c r="A320" s="255"/>
      <c r="B320" s="668"/>
      <c r="C320" s="572"/>
      <c r="D320" s="227"/>
      <c r="E320" s="174"/>
      <c r="F320" s="175"/>
      <c r="G320" s="68"/>
      <c r="H320" s="226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1:28" ht="15" customHeight="1" x14ac:dyDescent="0.25">
      <c r="A321" s="255"/>
      <c r="B321" s="681" t="s">
        <v>132</v>
      </c>
      <c r="C321" s="572"/>
      <c r="D321" s="228"/>
      <c r="E321" s="183"/>
      <c r="F321" s="184"/>
      <c r="G321" s="254"/>
      <c r="H321" s="230">
        <f>SUM(H322:H323)</f>
        <v>6903.4826699999994</v>
      </c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1:28" ht="15" customHeight="1" x14ac:dyDescent="0.2">
      <c r="A322" s="255"/>
      <c r="B322" s="668" t="s">
        <v>133</v>
      </c>
      <c r="C322" s="572"/>
      <c r="D322" s="227"/>
      <c r="E322" s="174" t="s">
        <v>134</v>
      </c>
      <c r="F322" s="175">
        <f>+'Mano de Obra'!J8</f>
        <v>10110.714599999999</v>
      </c>
      <c r="G322" s="65">
        <v>0.3</v>
      </c>
      <c r="H322" s="226">
        <f t="shared" ref="H322:H323" si="22">PRODUCT(F322*G322)</f>
        <v>3033.2143799999999</v>
      </c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1:28" ht="15" customHeight="1" x14ac:dyDescent="0.2">
      <c r="A323" s="255"/>
      <c r="B323" s="668" t="s">
        <v>137</v>
      </c>
      <c r="C323" s="572"/>
      <c r="D323" s="227"/>
      <c r="E323" s="174" t="s">
        <v>134</v>
      </c>
      <c r="F323" s="175">
        <f>+'Mano de Obra'!J10</f>
        <v>8600.5962</v>
      </c>
      <c r="G323" s="65">
        <v>0.45</v>
      </c>
      <c r="H323" s="226">
        <f t="shared" si="22"/>
        <v>3870.26829</v>
      </c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1:28" ht="15" customHeight="1" x14ac:dyDescent="0.2">
      <c r="A324" s="255"/>
      <c r="B324" s="669"/>
      <c r="C324" s="670"/>
      <c r="D324" s="246"/>
      <c r="E324" s="190"/>
      <c r="F324" s="247"/>
      <c r="G324" s="232"/>
      <c r="H324" s="248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1:28" ht="15" customHeight="1" x14ac:dyDescent="0.2">
      <c r="A325" s="255"/>
      <c r="B325" s="194"/>
      <c r="C325" s="234"/>
      <c r="D325" s="234"/>
      <c r="E325" s="165"/>
      <c r="F325" s="166"/>
      <c r="G325" s="178"/>
      <c r="H325" s="61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1:28" ht="15" customHeight="1" thickBot="1" x14ac:dyDescent="0.3">
      <c r="A326" s="255"/>
      <c r="B326" s="197"/>
      <c r="C326" s="60"/>
      <c r="D326" s="60"/>
      <c r="E326" s="165"/>
      <c r="F326" s="166"/>
      <c r="G326" s="235" t="s">
        <v>136</v>
      </c>
      <c r="H326" s="236">
        <f>SUM(H309,H321)</f>
        <v>60432.413277609776</v>
      </c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1:28" ht="15" customHeight="1" x14ac:dyDescent="0.2">
      <c r="A327" s="255"/>
      <c r="B327" s="197"/>
      <c r="C327" s="60"/>
      <c r="D327" s="60"/>
      <c r="E327" s="165"/>
      <c r="F327" s="166"/>
      <c r="G327" s="166"/>
      <c r="H327" s="166"/>
      <c r="I327" s="166"/>
      <c r="J327" s="166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1:28" ht="15" customHeight="1" x14ac:dyDescent="0.2">
      <c r="A328" s="255"/>
      <c r="B328" s="197"/>
      <c r="C328" s="60"/>
      <c r="D328" s="60"/>
      <c r="E328" s="165"/>
      <c r="F328" s="166"/>
      <c r="G328" s="166"/>
      <c r="H328" s="166"/>
      <c r="I328" s="166"/>
      <c r="J328" s="166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1:28" ht="15" customHeight="1" thickBot="1" x14ac:dyDescent="0.25">
      <c r="A329" s="255"/>
      <c r="B329" s="197"/>
      <c r="C329" s="60"/>
      <c r="D329" s="60"/>
      <c r="E329" s="165"/>
      <c r="F329" s="166"/>
      <c r="G329" s="166"/>
      <c r="H329" s="166"/>
      <c r="I329" s="166"/>
      <c r="J329" s="166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1:28" ht="15" customHeight="1" thickBot="1" x14ac:dyDescent="0.25">
      <c r="A330" s="255"/>
      <c r="B330" s="265">
        <f>+Presupuesto!$A$23</f>
        <v>4</v>
      </c>
      <c r="C330" s="671" t="str">
        <f>+Presupuesto!$B$23</f>
        <v>TABIQUES ESTRUCTURALES, TABIQUES SIMPLES, ENTREPISO Y ESCALERA</v>
      </c>
      <c r="D330" s="672"/>
      <c r="E330" s="672"/>
      <c r="F330" s="672"/>
      <c r="G330" s="672"/>
      <c r="H330" s="673"/>
      <c r="I330" s="166"/>
      <c r="J330" s="166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1:28" ht="15" customHeight="1" thickBot="1" x14ac:dyDescent="0.25">
      <c r="A331" s="255"/>
      <c r="B331" s="154" t="str">
        <f>+Presupuesto!A27</f>
        <v>4.4</v>
      </c>
      <c r="C331" s="674" t="str">
        <f>+Presupuesto!B27</f>
        <v>Entrepiso Steel Frame</v>
      </c>
      <c r="D331" s="672"/>
      <c r="E331" s="672"/>
      <c r="F331" s="672"/>
      <c r="G331" s="673"/>
      <c r="H331" s="155">
        <f>+Presupuesto!C51</f>
        <v>0</v>
      </c>
      <c r="I331" s="166"/>
      <c r="J331" s="166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1:28" ht="15" customHeight="1" x14ac:dyDescent="0.25">
      <c r="A332" s="255"/>
      <c r="B332" s="675" t="s">
        <v>126</v>
      </c>
      <c r="C332" s="676"/>
      <c r="D332" s="214"/>
      <c r="E332" s="678" t="s">
        <v>123</v>
      </c>
      <c r="F332" s="157" t="s">
        <v>127</v>
      </c>
      <c r="G332" s="215" t="s">
        <v>128</v>
      </c>
      <c r="H332" s="216" t="s">
        <v>127</v>
      </c>
      <c r="I332" s="166"/>
      <c r="J332" s="166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1:28" ht="15" customHeight="1" thickBot="1" x14ac:dyDescent="0.3">
      <c r="A333" s="255"/>
      <c r="B333" s="677"/>
      <c r="C333" s="659"/>
      <c r="D333" s="217"/>
      <c r="E333" s="679"/>
      <c r="F333" s="161" t="s">
        <v>129</v>
      </c>
      <c r="G333" s="218" t="s">
        <v>130</v>
      </c>
      <c r="H333" s="219" t="s">
        <v>124</v>
      </c>
      <c r="I333" s="166"/>
      <c r="J333" s="166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1:28" ht="15" customHeight="1" thickBot="1" x14ac:dyDescent="0.25">
      <c r="A334" s="255"/>
      <c r="B334" s="164"/>
      <c r="C334" s="86"/>
      <c r="D334" s="86"/>
      <c r="E334" s="165"/>
      <c r="F334" s="166"/>
      <c r="G334" s="86"/>
      <c r="H334" s="220"/>
      <c r="I334" s="166"/>
      <c r="J334" s="166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1:28" ht="15" customHeight="1" x14ac:dyDescent="0.25">
      <c r="A335" s="255"/>
      <c r="B335" s="680" t="s">
        <v>131</v>
      </c>
      <c r="C335" s="664"/>
      <c r="D335" s="221"/>
      <c r="E335" s="168"/>
      <c r="F335" s="169"/>
      <c r="G335" s="222"/>
      <c r="H335" s="223">
        <f>SUM(H336:H341)</f>
        <v>159578.77411953948</v>
      </c>
      <c r="I335" s="166"/>
      <c r="J335" s="166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1:28" ht="15" customHeight="1" x14ac:dyDescent="0.2">
      <c r="A336" s="255"/>
      <c r="B336" s="243" t="str">
        <f>+'Lista de Precios'!B100</f>
        <v>Perfil PGC 200x1,6</v>
      </c>
      <c r="C336" s="251"/>
      <c r="D336" s="100"/>
      <c r="E336" s="174" t="str">
        <f>+'Lista de Precios'!C100</f>
        <v>m</v>
      </c>
      <c r="F336" s="175">
        <f>+'Lista de Precios'!D100</f>
        <v>15846.079206730696</v>
      </c>
      <c r="G336" s="65">
        <v>7</v>
      </c>
      <c r="H336" s="226">
        <f t="shared" ref="H336:H341" si="23">PRODUCT(F336*G336)</f>
        <v>110922.55444711488</v>
      </c>
      <c r="I336" s="166"/>
      <c r="J336" s="166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1:28" ht="15" customHeight="1" x14ac:dyDescent="0.2">
      <c r="A337" s="255"/>
      <c r="B337" s="243" t="str">
        <f>+'Lista de Precios'!B101</f>
        <v>Perfil PGU 200x1,6</v>
      </c>
      <c r="C337" s="250"/>
      <c r="D337" s="100"/>
      <c r="E337" s="174" t="str">
        <f>+'Lista de Precios'!C101</f>
        <v>m</v>
      </c>
      <c r="F337" s="175">
        <f>+'Lista de Precios'!D101</f>
        <v>14277.817313817292</v>
      </c>
      <c r="G337" s="65">
        <v>2</v>
      </c>
      <c r="H337" s="226">
        <f t="shared" si="23"/>
        <v>28555.634627634583</v>
      </c>
      <c r="I337" s="166"/>
      <c r="J337" s="166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1:28" ht="15" customHeight="1" x14ac:dyDescent="0.2">
      <c r="A338" s="255"/>
      <c r="B338" s="531" t="str">
        <f>+'Lista de Precios'!B94</f>
        <v>Tornillo cabeza Hexagonal</v>
      </c>
      <c r="C338" s="250"/>
      <c r="D338" s="100"/>
      <c r="E338" s="174" t="str">
        <f>+'Lista de Precios'!C94</f>
        <v>u</v>
      </c>
      <c r="F338" s="175">
        <f>+'Lista de Precios'!D94</f>
        <v>74.816200160713748</v>
      </c>
      <c r="G338" s="65">
        <v>10</v>
      </c>
      <c r="H338" s="226">
        <f t="shared" si="23"/>
        <v>748.16200160713743</v>
      </c>
      <c r="I338" s="166"/>
      <c r="J338" s="166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1:28" ht="15" customHeight="1" x14ac:dyDescent="0.2">
      <c r="A339" s="255"/>
      <c r="B339" s="531" t="str">
        <f>+'Lista de Precios'!B76</f>
        <v>Tornillo T1</v>
      </c>
      <c r="C339" s="250"/>
      <c r="D339" s="100"/>
      <c r="E339" s="174" t="str">
        <f>+'Lista de Precios'!C76</f>
        <v>u</v>
      </c>
      <c r="F339" s="175">
        <f>+'Lista de Precios'!D76</f>
        <v>33.823459211770931</v>
      </c>
      <c r="G339" s="65">
        <v>24</v>
      </c>
      <c r="H339" s="226">
        <f t="shared" si="23"/>
        <v>811.76302108250229</v>
      </c>
      <c r="I339" s="166"/>
      <c r="J339" s="166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1:28" ht="15" customHeight="1" x14ac:dyDescent="0.25">
      <c r="A340" s="255"/>
      <c r="B340" s="531" t="str">
        <f>+'Lista de Precios'!B102</f>
        <v>Chapa acanalada CAL 27 para entrepiso húmedo</v>
      </c>
      <c r="C340" s="64"/>
      <c r="D340" s="245"/>
      <c r="E340" s="174" t="str">
        <f>+'Lista de Precios'!C102</f>
        <v>m2</v>
      </c>
      <c r="F340" s="175">
        <f>+'Lista de Precios'!D102</f>
        <v>16719.974682647564</v>
      </c>
      <c r="G340" s="65">
        <v>1</v>
      </c>
      <c r="H340" s="226">
        <f t="shared" si="23"/>
        <v>16719.974682647564</v>
      </c>
      <c r="I340" s="166"/>
      <c r="J340" s="166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1:28" ht="15" customHeight="1" x14ac:dyDescent="0.2">
      <c r="A341" s="255"/>
      <c r="B341" s="243" t="str">
        <f>+'Lista de Precios'!B103</f>
        <v>Fleje metálico 50x0,9</v>
      </c>
      <c r="C341" s="251"/>
      <c r="D341" s="100"/>
      <c r="E341" s="174" t="str">
        <f>+'Lista de Precios'!C103</f>
        <v>m</v>
      </c>
      <c r="F341" s="175">
        <f>+'Lista de Precios'!D103</f>
        <v>1820.6853394528544</v>
      </c>
      <c r="G341" s="65">
        <v>1</v>
      </c>
      <c r="H341" s="226">
        <f t="shared" si="23"/>
        <v>1820.6853394528544</v>
      </c>
      <c r="I341" s="166"/>
      <c r="J341" s="166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1:28" ht="15" customHeight="1" x14ac:dyDescent="0.2">
      <c r="A342" s="255"/>
      <c r="B342" s="668"/>
      <c r="C342" s="572"/>
      <c r="D342" s="227"/>
      <c r="E342" s="174"/>
      <c r="F342" s="175"/>
      <c r="G342" s="68"/>
      <c r="H342" s="226"/>
      <c r="I342" s="166"/>
      <c r="J342" s="166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1:28" ht="15" customHeight="1" x14ac:dyDescent="0.25">
      <c r="A343" s="255"/>
      <c r="B343" s="681" t="s">
        <v>132</v>
      </c>
      <c r="C343" s="572"/>
      <c r="D343" s="228"/>
      <c r="E343" s="183"/>
      <c r="F343" s="184"/>
      <c r="G343" s="254"/>
      <c r="H343" s="230">
        <f>SUM(H344:H345)</f>
        <v>27613.930679999998</v>
      </c>
      <c r="I343" s="166"/>
      <c r="J343" s="166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1:28" ht="15" customHeight="1" x14ac:dyDescent="0.2">
      <c r="A344" s="255"/>
      <c r="B344" s="668" t="s">
        <v>133</v>
      </c>
      <c r="C344" s="572"/>
      <c r="D344" s="227"/>
      <c r="E344" s="174" t="s">
        <v>134</v>
      </c>
      <c r="F344" s="175">
        <f>+'Mano de Obra'!J8</f>
        <v>10110.714599999999</v>
      </c>
      <c r="G344" s="65">
        <v>1.2</v>
      </c>
      <c r="H344" s="226">
        <f t="shared" ref="H344:H345" si="24">PRODUCT(F344*G344)</f>
        <v>12132.85752</v>
      </c>
      <c r="I344" s="166"/>
      <c r="J344" s="166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1:28" ht="15" customHeight="1" x14ac:dyDescent="0.2">
      <c r="A345" s="255"/>
      <c r="B345" s="668" t="s">
        <v>137</v>
      </c>
      <c r="C345" s="572"/>
      <c r="D345" s="227"/>
      <c r="E345" s="174" t="s">
        <v>134</v>
      </c>
      <c r="F345" s="175">
        <f>+'Mano de Obra'!J10</f>
        <v>8600.5962</v>
      </c>
      <c r="G345" s="65">
        <v>1.8</v>
      </c>
      <c r="H345" s="226">
        <f t="shared" si="24"/>
        <v>15481.07316</v>
      </c>
      <c r="I345" s="166"/>
      <c r="J345" s="166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1:28" ht="15" customHeight="1" thickBot="1" x14ac:dyDescent="0.25">
      <c r="A346" s="255"/>
      <c r="B346" s="669"/>
      <c r="C346" s="670"/>
      <c r="D346" s="246"/>
      <c r="E346" s="190"/>
      <c r="F346" s="247"/>
      <c r="G346" s="232"/>
      <c r="H346" s="248"/>
      <c r="I346" s="166"/>
      <c r="J346" s="166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1:28" ht="15" customHeight="1" thickBot="1" x14ac:dyDescent="0.25">
      <c r="A347" s="255"/>
      <c r="B347" s="194"/>
      <c r="C347" s="234"/>
      <c r="D347" s="234"/>
      <c r="E347" s="165"/>
      <c r="F347" s="166"/>
      <c r="G347" s="178"/>
      <c r="H347" s="61"/>
      <c r="I347" s="166"/>
      <c r="J347" s="166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1:28" ht="15" customHeight="1" thickBot="1" x14ac:dyDescent="0.3">
      <c r="A348" s="255"/>
      <c r="B348" s="197"/>
      <c r="C348" s="60"/>
      <c r="D348" s="60"/>
      <c r="E348" s="165"/>
      <c r="F348" s="166"/>
      <c r="G348" s="235" t="s">
        <v>136</v>
      </c>
      <c r="H348" s="236">
        <f>SUM(H335,H343)</f>
        <v>187192.70479953947</v>
      </c>
      <c r="I348" s="166"/>
      <c r="J348" s="166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1:28" ht="15" customHeight="1" x14ac:dyDescent="0.2">
      <c r="A349" s="255"/>
      <c r="B349" s="197"/>
      <c r="C349" s="60"/>
      <c r="D349" s="60"/>
      <c r="E349" s="165"/>
      <c r="F349" s="166"/>
      <c r="G349" s="166"/>
      <c r="H349" s="166"/>
      <c r="I349" s="166"/>
      <c r="J349" s="166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1:28" ht="15" customHeight="1" x14ac:dyDescent="0.2">
      <c r="A350" s="255"/>
      <c r="B350" s="197"/>
      <c r="C350" s="60"/>
      <c r="D350" s="60"/>
      <c r="E350" s="165"/>
      <c r="F350" s="166"/>
      <c r="G350" s="166"/>
      <c r="H350" s="166"/>
      <c r="I350" s="166"/>
      <c r="J350" s="166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1:28" ht="15" customHeight="1" thickBot="1" x14ac:dyDescent="0.25">
      <c r="A351" s="255"/>
      <c r="B351" s="197"/>
      <c r="C351" s="60"/>
      <c r="D351" s="60"/>
      <c r="E351" s="165"/>
      <c r="F351" s="166"/>
      <c r="G351" s="166"/>
      <c r="H351" s="166"/>
      <c r="I351" s="166"/>
      <c r="J351" s="166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1:28" ht="15" customHeight="1" thickBot="1" x14ac:dyDescent="0.25">
      <c r="A352" s="255"/>
      <c r="B352" s="265">
        <f>+Presupuesto!$A$23</f>
        <v>4</v>
      </c>
      <c r="C352" s="671" t="str">
        <f>+Presupuesto!$B$23</f>
        <v>TABIQUES ESTRUCTURALES, TABIQUES SIMPLES, ENTREPISO Y ESCALERA</v>
      </c>
      <c r="D352" s="672"/>
      <c r="E352" s="672"/>
      <c r="F352" s="672"/>
      <c r="G352" s="672"/>
      <c r="H352" s="673"/>
      <c r="I352" s="166"/>
      <c r="J352" s="166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1:28" ht="15" customHeight="1" thickBot="1" x14ac:dyDescent="0.25">
      <c r="A353" s="255"/>
      <c r="B353" s="154" t="str">
        <f>+Presupuesto!A28</f>
        <v>4.5</v>
      </c>
      <c r="C353" s="674" t="str">
        <f>+Presupuesto!B28</f>
        <v>Escalera Steel Frame</v>
      </c>
      <c r="D353" s="672"/>
      <c r="E353" s="672"/>
      <c r="F353" s="672"/>
      <c r="G353" s="673"/>
      <c r="H353" s="155">
        <f>+Presupuesto!C76</f>
        <v>0</v>
      </c>
      <c r="I353" s="166"/>
      <c r="J353" s="166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1:28" ht="15" customHeight="1" x14ac:dyDescent="0.25">
      <c r="A354" s="255"/>
      <c r="B354" s="675" t="s">
        <v>126</v>
      </c>
      <c r="C354" s="676"/>
      <c r="D354" s="214"/>
      <c r="E354" s="678" t="s">
        <v>123</v>
      </c>
      <c r="F354" s="157" t="s">
        <v>127</v>
      </c>
      <c r="G354" s="215" t="s">
        <v>128</v>
      </c>
      <c r="H354" s="216" t="s">
        <v>127</v>
      </c>
      <c r="I354" s="166"/>
      <c r="J354" s="166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1:28" ht="15" customHeight="1" thickBot="1" x14ac:dyDescent="0.3">
      <c r="A355" s="255"/>
      <c r="B355" s="677"/>
      <c r="C355" s="659"/>
      <c r="D355" s="217"/>
      <c r="E355" s="679"/>
      <c r="F355" s="161" t="s">
        <v>129</v>
      </c>
      <c r="G355" s="218" t="s">
        <v>130</v>
      </c>
      <c r="H355" s="219" t="s">
        <v>124</v>
      </c>
      <c r="I355" s="166"/>
      <c r="J355" s="166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1:28" ht="15" customHeight="1" thickBot="1" x14ac:dyDescent="0.25">
      <c r="A356" s="255"/>
      <c r="B356" s="164"/>
      <c r="C356" s="86"/>
      <c r="D356" s="86"/>
      <c r="E356" s="165"/>
      <c r="F356" s="166"/>
      <c r="G356" s="86"/>
      <c r="H356" s="220"/>
      <c r="I356" s="166"/>
      <c r="J356" s="166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1:28" ht="15" customHeight="1" x14ac:dyDescent="0.25">
      <c r="A357" s="255"/>
      <c r="B357" s="680" t="s">
        <v>131</v>
      </c>
      <c r="C357" s="664"/>
      <c r="D357" s="221"/>
      <c r="E357" s="168"/>
      <c r="F357" s="169"/>
      <c r="G357" s="222"/>
      <c r="H357" s="223">
        <f>SUM(H358:H365)</f>
        <v>108213.83882107002</v>
      </c>
      <c r="I357" s="166"/>
      <c r="J357" s="166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1:28" ht="15" customHeight="1" x14ac:dyDescent="0.2">
      <c r="A358" s="255"/>
      <c r="B358" s="243" t="str">
        <f>+'Lista de Precios'!B82</f>
        <v>Perfil PGC 100x09</v>
      </c>
      <c r="C358" s="251"/>
      <c r="D358" s="100"/>
      <c r="E358" s="174" t="str">
        <f>+'Lista de Precios'!C82</f>
        <v>m</v>
      </c>
      <c r="F358" s="175">
        <f>+'Lista de Precios'!D82</f>
        <v>6905.7866147854475</v>
      </c>
      <c r="G358" s="65">
        <v>7</v>
      </c>
      <c r="H358" s="226">
        <f t="shared" ref="H358:H365" si="25">PRODUCT(F358*G358)</f>
        <v>48340.506303498129</v>
      </c>
      <c r="I358" s="166"/>
      <c r="J358" s="166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1:28" ht="15" customHeight="1" x14ac:dyDescent="0.2">
      <c r="A359" s="255"/>
      <c r="B359" s="243" t="str">
        <f>+'Lista de Precios'!B83</f>
        <v>Perfil PGU 100x09</v>
      </c>
      <c r="C359" s="250"/>
      <c r="D359" s="100"/>
      <c r="E359" s="174" t="str">
        <f>+'Lista de Precios'!C83</f>
        <v>m</v>
      </c>
      <c r="F359" s="175">
        <f>+'Lista de Precios'!D83</f>
        <v>5868.6706938290117</v>
      </c>
      <c r="G359" s="65">
        <v>2</v>
      </c>
      <c r="H359" s="226">
        <f t="shared" si="25"/>
        <v>11737.341387658023</v>
      </c>
      <c r="I359" s="166"/>
      <c r="J359" s="166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1:28" ht="15" customHeight="1" x14ac:dyDescent="0.2">
      <c r="A360" s="255"/>
      <c r="B360" s="531" t="str">
        <f>+'Lista de Precios'!B94</f>
        <v>Tornillo cabeza Hexagonal</v>
      </c>
      <c r="C360" s="250"/>
      <c r="D360" s="100"/>
      <c r="E360" s="174" t="str">
        <f>+'Lista de Precios'!C94</f>
        <v>u</v>
      </c>
      <c r="F360" s="175">
        <f>+'Lista de Precios'!D94</f>
        <v>74.816200160713748</v>
      </c>
      <c r="G360" s="65">
        <v>10</v>
      </c>
      <c r="H360" s="226">
        <f t="shared" si="25"/>
        <v>748.16200160713743</v>
      </c>
      <c r="I360" s="166"/>
      <c r="J360" s="166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1:28" ht="15" customHeight="1" x14ac:dyDescent="0.2">
      <c r="A361" s="255"/>
      <c r="B361" s="531" t="str">
        <f>+'Lista de Precios'!B76</f>
        <v>Tornillo T1</v>
      </c>
      <c r="C361" s="250"/>
      <c r="D361" s="100"/>
      <c r="E361" s="174" t="str">
        <f>+'Lista de Precios'!C76</f>
        <v>u</v>
      </c>
      <c r="F361" s="175">
        <f>+'Lista de Precios'!D76</f>
        <v>33.823459211770931</v>
      </c>
      <c r="G361" s="65">
        <v>24</v>
      </c>
      <c r="H361" s="226">
        <f t="shared" si="25"/>
        <v>811.76302108250229</v>
      </c>
      <c r="I361" s="166"/>
      <c r="J361" s="166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1:28" ht="15" customHeight="1" x14ac:dyDescent="0.25">
      <c r="A362" s="255"/>
      <c r="B362" s="531" t="str">
        <f>+'Lista de Precios'!B106</f>
        <v>Tornillo T2 punta mecha con alas</v>
      </c>
      <c r="C362" s="64"/>
      <c r="D362" s="245"/>
      <c r="E362" s="174" t="str">
        <f>+'Lista de Precios'!C106</f>
        <v>u</v>
      </c>
      <c r="F362" s="175">
        <f>+'Lista de Precios'!D106</f>
        <v>100.72967396940662</v>
      </c>
      <c r="G362" s="65">
        <v>24</v>
      </c>
      <c r="H362" s="226">
        <f t="shared" si="25"/>
        <v>2417.5121752657587</v>
      </c>
      <c r="I362" s="166"/>
      <c r="J362" s="166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1:28" ht="15" customHeight="1" x14ac:dyDescent="0.25">
      <c r="A363" s="255"/>
      <c r="B363" s="531" t="str">
        <f>+'Lista de Precios'!B84</f>
        <v>Placa OSB estructural de 11,1 mm</v>
      </c>
      <c r="C363" s="532"/>
      <c r="D363" s="245"/>
      <c r="E363" s="174" t="str">
        <f>+'Lista de Precios'!C84</f>
        <v>m2</v>
      </c>
      <c r="F363" s="175">
        <f>+'Lista de Precios'!D84</f>
        <v>17268.465966919946</v>
      </c>
      <c r="G363" s="65">
        <v>1</v>
      </c>
      <c r="H363" s="226">
        <f t="shared" si="25"/>
        <v>17268.465966919946</v>
      </c>
      <c r="I363" s="166"/>
      <c r="J363" s="166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1:28" ht="15" customHeight="1" x14ac:dyDescent="0.25">
      <c r="A364" s="255"/>
      <c r="B364" s="531" t="str">
        <f>+'Lista de Precios'!B107</f>
        <v>Placa cementicia tipo Superboard de 6 mm</v>
      </c>
      <c r="C364" s="532"/>
      <c r="D364" s="245"/>
      <c r="E364" s="174" t="str">
        <f>+'Lista de Precios'!C107</f>
        <v>m2</v>
      </c>
      <c r="F364" s="175">
        <f>+'Lista de Precios'!D107</f>
        <v>24456.98052401048</v>
      </c>
      <c r="G364" s="65">
        <v>1</v>
      </c>
      <c r="H364" s="226">
        <f t="shared" si="25"/>
        <v>24456.98052401048</v>
      </c>
      <c r="I364" s="166"/>
      <c r="J364" s="166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1:28" ht="15" customHeight="1" x14ac:dyDescent="0.2">
      <c r="A365" s="255"/>
      <c r="B365" s="243" t="str">
        <f>+'Lista de Precios'!B93</f>
        <v>Cantonera Metálica</v>
      </c>
      <c r="C365" s="251"/>
      <c r="D365" s="100"/>
      <c r="E365" s="174" t="str">
        <f>+'Lista de Precios'!C93</f>
        <v>m</v>
      </c>
      <c r="F365" s="175">
        <f>+'Lista de Precios'!D93</f>
        <v>1216.5537205140276</v>
      </c>
      <c r="G365" s="65">
        <v>2</v>
      </c>
      <c r="H365" s="226">
        <f t="shared" si="25"/>
        <v>2433.1074410280553</v>
      </c>
      <c r="I365" s="166"/>
      <c r="J365" s="166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1:28" ht="15" customHeight="1" x14ac:dyDescent="0.2">
      <c r="A366" s="255"/>
      <c r="B366" s="668"/>
      <c r="C366" s="572"/>
      <c r="D366" s="227"/>
      <c r="E366" s="174"/>
      <c r="F366" s="175"/>
      <c r="G366" s="68"/>
      <c r="H366" s="226"/>
      <c r="I366" s="166"/>
      <c r="J366" s="166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1:28" ht="15" customHeight="1" x14ac:dyDescent="0.25">
      <c r="A367" s="255"/>
      <c r="B367" s="681" t="s">
        <v>132</v>
      </c>
      <c r="C367" s="572"/>
      <c r="D367" s="228"/>
      <c r="E367" s="183"/>
      <c r="F367" s="184"/>
      <c r="G367" s="254"/>
      <c r="H367" s="230">
        <f>SUM(H368:H369)</f>
        <v>18839.316930000001</v>
      </c>
      <c r="I367" s="166"/>
      <c r="J367" s="166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1:28" ht="15" customHeight="1" x14ac:dyDescent="0.2">
      <c r="A368" s="255"/>
      <c r="B368" s="668" t="s">
        <v>133</v>
      </c>
      <c r="C368" s="572"/>
      <c r="D368" s="227"/>
      <c r="E368" s="174" t="s">
        <v>134</v>
      </c>
      <c r="F368" s="175">
        <f>+'Mano de Obra'!J8</f>
        <v>10110.714599999999</v>
      </c>
      <c r="G368" s="65">
        <v>0.8</v>
      </c>
      <c r="H368" s="226">
        <f t="shared" ref="H368:H369" si="26">PRODUCT(F368*G368)</f>
        <v>8088.57168</v>
      </c>
      <c r="I368" s="166"/>
      <c r="J368" s="166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1:28" ht="15" customHeight="1" x14ac:dyDescent="0.2">
      <c r="A369" s="255"/>
      <c r="B369" s="668" t="s">
        <v>137</v>
      </c>
      <c r="C369" s="572"/>
      <c r="D369" s="227"/>
      <c r="E369" s="174" t="s">
        <v>134</v>
      </c>
      <c r="F369" s="175">
        <f>+'Mano de Obra'!J10</f>
        <v>8600.5962</v>
      </c>
      <c r="G369" s="65">
        <v>1.25</v>
      </c>
      <c r="H369" s="226">
        <f t="shared" si="26"/>
        <v>10750.74525</v>
      </c>
      <c r="I369" s="166"/>
      <c r="J369" s="166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1:28" ht="15" customHeight="1" thickBot="1" x14ac:dyDescent="0.25">
      <c r="A370" s="255"/>
      <c r="B370" s="669"/>
      <c r="C370" s="670"/>
      <c r="D370" s="246"/>
      <c r="E370" s="190"/>
      <c r="F370" s="247"/>
      <c r="G370" s="232"/>
      <c r="H370" s="248"/>
      <c r="I370" s="166"/>
      <c r="J370" s="166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1:28" ht="15" customHeight="1" thickBot="1" x14ac:dyDescent="0.25">
      <c r="A371" s="255"/>
      <c r="B371" s="194"/>
      <c r="C371" s="234"/>
      <c r="D371" s="234"/>
      <c r="E371" s="165"/>
      <c r="F371" s="166"/>
      <c r="G371" s="178"/>
      <c r="H371" s="61"/>
      <c r="I371" s="166"/>
      <c r="J371" s="166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1:28" ht="15" customHeight="1" thickBot="1" x14ac:dyDescent="0.3">
      <c r="A372" s="255"/>
      <c r="B372" s="197"/>
      <c r="C372" s="60"/>
      <c r="D372" s="60"/>
      <c r="E372" s="165"/>
      <c r="F372" s="166"/>
      <c r="G372" s="235" t="s">
        <v>136</v>
      </c>
      <c r="H372" s="236">
        <f>SUM(H357,H367)</f>
        <v>127053.15575107002</v>
      </c>
      <c r="I372" s="166"/>
      <c r="J372" s="166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1:28" ht="15" customHeight="1" x14ac:dyDescent="0.25">
      <c r="A373" s="255"/>
      <c r="B373" s="200"/>
      <c r="C373" s="84"/>
      <c r="D373" s="84"/>
      <c r="E373" s="165"/>
      <c r="F373" s="166"/>
      <c r="G373" s="178"/>
      <c r="H373" s="201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1:28" ht="15" customHeight="1" x14ac:dyDescent="0.25">
      <c r="A374" s="255"/>
      <c r="B374" s="256"/>
      <c r="C374" s="257"/>
      <c r="D374" s="257"/>
      <c r="E374" s="258"/>
      <c r="F374" s="259"/>
      <c r="G374" s="260"/>
      <c r="H374" s="261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1:28" ht="15" customHeight="1" x14ac:dyDescent="0.2">
      <c r="A375" s="255"/>
      <c r="B375" s="262"/>
      <c r="C375" s="69"/>
      <c r="D375" s="69"/>
      <c r="E375" s="258"/>
      <c r="F375" s="259"/>
      <c r="G375" s="69"/>
      <c r="H375" s="263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1:28" ht="15" customHeight="1" x14ac:dyDescent="0.2">
      <c r="A376" s="255"/>
      <c r="B376" s="269">
        <f>+Presupuesto!$A$30</f>
        <v>5</v>
      </c>
      <c r="C376" s="723" t="str">
        <f>+Presupuesto!$B$30</f>
        <v>CONTRAPISOS</v>
      </c>
      <c r="D376" s="672"/>
      <c r="E376" s="672"/>
      <c r="F376" s="672"/>
      <c r="G376" s="672"/>
      <c r="H376" s="673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1:28" ht="15" customHeight="1" x14ac:dyDescent="0.2">
      <c r="A377" s="255"/>
      <c r="B377" s="154" t="str">
        <f>+Presupuesto!A31</f>
        <v>5.1</v>
      </c>
      <c r="C377" s="674" t="str">
        <f>+Presupuesto!B31</f>
        <v>Contrapiso sobre terreno natural de Hº simple e=10cm</v>
      </c>
      <c r="D377" s="672"/>
      <c r="E377" s="672"/>
      <c r="F377" s="672"/>
      <c r="G377" s="673"/>
      <c r="H377" s="155" t="str">
        <f>+Presupuesto!C31</f>
        <v>m2</v>
      </c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1:28" ht="15" customHeight="1" x14ac:dyDescent="0.25">
      <c r="A378" s="255"/>
      <c r="B378" s="675" t="s">
        <v>126</v>
      </c>
      <c r="C378" s="676"/>
      <c r="D378" s="214"/>
      <c r="E378" s="678" t="s">
        <v>123</v>
      </c>
      <c r="F378" s="157" t="s">
        <v>127</v>
      </c>
      <c r="G378" s="215" t="s">
        <v>128</v>
      </c>
      <c r="H378" s="216" t="s">
        <v>127</v>
      </c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1:28" ht="15" customHeight="1" x14ac:dyDescent="0.25">
      <c r="A379" s="255"/>
      <c r="B379" s="677"/>
      <c r="C379" s="659"/>
      <c r="D379" s="217"/>
      <c r="E379" s="679"/>
      <c r="F379" s="161" t="s">
        <v>129</v>
      </c>
      <c r="G379" s="218" t="s">
        <v>130</v>
      </c>
      <c r="H379" s="219" t="s">
        <v>124</v>
      </c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1:28" ht="15" customHeight="1" x14ac:dyDescent="0.2">
      <c r="A380" s="255"/>
      <c r="B380" s="164"/>
      <c r="C380" s="86"/>
      <c r="D380" s="86"/>
      <c r="E380" s="165"/>
      <c r="F380" s="166"/>
      <c r="G380" s="86"/>
      <c r="H380" s="220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1:28" ht="15" customHeight="1" x14ac:dyDescent="0.25">
      <c r="A381" s="255"/>
      <c r="B381" s="680" t="s">
        <v>131</v>
      </c>
      <c r="C381" s="664"/>
      <c r="D381" s="221"/>
      <c r="E381" s="168"/>
      <c r="F381" s="169"/>
      <c r="G381" s="222"/>
      <c r="H381" s="223">
        <f>SUM(H382:H384)</f>
        <v>9106.3867639797518</v>
      </c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1:28" ht="15" customHeight="1" x14ac:dyDescent="0.2">
      <c r="A382" s="255"/>
      <c r="B382" s="243" t="str">
        <f>+'Lista de Precios'!$B$18</f>
        <v xml:space="preserve">Arena Mediana Lavada </v>
      </c>
      <c r="C382" s="251"/>
      <c r="D382" s="100"/>
      <c r="E382" s="174" t="str">
        <f>+'Lista de Precios'!$C$18</f>
        <v>m3</v>
      </c>
      <c r="F382" s="175">
        <f>+'Lista de Precios'!$D$18</f>
        <v>25315.658801835016</v>
      </c>
      <c r="G382" s="65">
        <v>0.05</v>
      </c>
      <c r="H382" s="226">
        <f t="shared" ref="H382:H384" si="27">PRODUCT(F382*G382)</f>
        <v>1265.7829400917508</v>
      </c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1:28" ht="15" customHeight="1" x14ac:dyDescent="0.2">
      <c r="A383" s="255"/>
      <c r="B383" s="243" t="str">
        <f>+'Lista de Precios'!$B$20</f>
        <v>Ripio Zarandeado 1/3</v>
      </c>
      <c r="C383" s="251"/>
      <c r="D383" s="100"/>
      <c r="E383" s="174" t="str">
        <f>+'Lista de Precios'!$C$20</f>
        <v>m3</v>
      </c>
      <c r="F383" s="175">
        <f>+'Lista de Precios'!$D$20</f>
        <v>21318.449517334731</v>
      </c>
      <c r="G383" s="65">
        <v>0.08</v>
      </c>
      <c r="H383" s="226">
        <f t="shared" si="27"/>
        <v>1705.4759613867786</v>
      </c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1:28" ht="15" customHeight="1" x14ac:dyDescent="0.2">
      <c r="A384" s="255"/>
      <c r="B384" s="243" t="str">
        <f>+'Lista de Precios'!$B$12</f>
        <v>Cemento Portland</v>
      </c>
      <c r="C384" s="251"/>
      <c r="D384" s="100"/>
      <c r="E384" s="174" t="str">
        <f>+'Lista de Precios'!$C$12</f>
        <v>kg</v>
      </c>
      <c r="F384" s="175">
        <f>+'Lista de Precios'!$D$12</f>
        <v>262.18495138894116</v>
      </c>
      <c r="G384" s="65">
        <v>23.4</v>
      </c>
      <c r="H384" s="226">
        <f t="shared" si="27"/>
        <v>6135.1278625012228</v>
      </c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1:28" ht="15" customHeight="1" x14ac:dyDescent="0.2">
      <c r="A385" s="255"/>
      <c r="B385" s="171"/>
      <c r="C385" s="224"/>
      <c r="D385" s="227"/>
      <c r="E385" s="174"/>
      <c r="F385" s="175"/>
      <c r="G385" s="65"/>
      <c r="H385" s="226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1:28" ht="15" customHeight="1" x14ac:dyDescent="0.25">
      <c r="A386" s="255"/>
      <c r="B386" s="681" t="s">
        <v>132</v>
      </c>
      <c r="C386" s="572"/>
      <c r="D386" s="228"/>
      <c r="E386" s="183"/>
      <c r="F386" s="184"/>
      <c r="G386" s="229"/>
      <c r="H386" s="230">
        <f>SUM(H387:H388)</f>
        <v>6473.4528599999994</v>
      </c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1:28" ht="15" customHeight="1" x14ac:dyDescent="0.2">
      <c r="A387" s="255"/>
      <c r="B387" s="668" t="s">
        <v>133</v>
      </c>
      <c r="C387" s="572"/>
      <c r="D387" s="227"/>
      <c r="E387" s="174" t="s">
        <v>134</v>
      </c>
      <c r="F387" s="175">
        <f>+'Mano de Obra'!$J$8</f>
        <v>10110.714599999999</v>
      </c>
      <c r="G387" s="65">
        <v>0.3</v>
      </c>
      <c r="H387" s="226">
        <f t="shared" ref="H387:H388" si="28">PRODUCT(F387*G387)</f>
        <v>3033.2143799999999</v>
      </c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1:28" ht="15" customHeight="1" x14ac:dyDescent="0.2">
      <c r="A388" s="255"/>
      <c r="B388" s="668" t="s">
        <v>137</v>
      </c>
      <c r="C388" s="572"/>
      <c r="D388" s="227"/>
      <c r="E388" s="174" t="s">
        <v>134</v>
      </c>
      <c r="F388" s="175">
        <f>+'Mano de Obra'!$J$10</f>
        <v>8600.5962</v>
      </c>
      <c r="G388" s="65">
        <v>0.4</v>
      </c>
      <c r="H388" s="226">
        <f t="shared" si="28"/>
        <v>3440.23848</v>
      </c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1:28" ht="15" customHeight="1" x14ac:dyDescent="0.2">
      <c r="A389" s="255"/>
      <c r="B389" s="669"/>
      <c r="C389" s="670"/>
      <c r="D389" s="246"/>
      <c r="E389" s="190"/>
      <c r="F389" s="247"/>
      <c r="G389" s="232"/>
      <c r="H389" s="248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1:28" ht="15" customHeight="1" x14ac:dyDescent="0.2">
      <c r="A390" s="255"/>
      <c r="B390" s="194"/>
      <c r="C390" s="234"/>
      <c r="D390" s="234"/>
      <c r="E390" s="165"/>
      <c r="F390" s="166"/>
      <c r="G390" s="178"/>
      <c r="H390" s="61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1:28" ht="15" customHeight="1" thickBot="1" x14ac:dyDescent="0.3">
      <c r="A391" s="255"/>
      <c r="B391" s="197"/>
      <c r="C391" s="60"/>
      <c r="D391" s="60"/>
      <c r="E391" s="165"/>
      <c r="F391" s="166"/>
      <c r="G391" s="235" t="s">
        <v>136</v>
      </c>
      <c r="H391" s="236">
        <f>SUM(H381,H386)</f>
        <v>15579.839623979751</v>
      </c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1:28" ht="15" customHeight="1" x14ac:dyDescent="0.25">
      <c r="A392" s="255"/>
      <c r="B392" s="200"/>
      <c r="C392" s="84"/>
      <c r="D392" s="84"/>
      <c r="E392" s="165"/>
      <c r="F392" s="166"/>
      <c r="G392" s="178"/>
      <c r="H392" s="201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1:28" ht="15" customHeight="1" x14ac:dyDescent="0.25">
      <c r="A393" s="255"/>
      <c r="B393" s="256"/>
      <c r="C393" s="257"/>
      <c r="D393" s="257"/>
      <c r="E393" s="258"/>
      <c r="F393" s="259"/>
      <c r="G393" s="260"/>
      <c r="H393" s="261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1:28" ht="15" customHeight="1" x14ac:dyDescent="0.2">
      <c r="A394" s="255"/>
      <c r="B394" s="262"/>
      <c r="C394" s="69"/>
      <c r="D394" s="69"/>
      <c r="E394" s="258"/>
      <c r="F394" s="259"/>
      <c r="G394" s="69"/>
      <c r="H394" s="263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1:28" ht="15" customHeight="1" x14ac:dyDescent="0.2">
      <c r="A395" s="255"/>
      <c r="B395" s="270">
        <f>+Presupuesto!$A$33</f>
        <v>6</v>
      </c>
      <c r="C395" s="710" t="str">
        <f>+Presupuesto!$B$33</f>
        <v>PISOS, ZOCALOS Y ANTEPECHOS</v>
      </c>
      <c r="D395" s="672"/>
      <c r="E395" s="672"/>
      <c r="F395" s="672"/>
      <c r="G395" s="672"/>
      <c r="H395" s="673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1:28" ht="15" customHeight="1" x14ac:dyDescent="0.2">
      <c r="A396" s="255"/>
      <c r="B396" s="154" t="str">
        <f>+Presupuesto!A34</f>
        <v>6.1</v>
      </c>
      <c r="C396" s="674" t="str">
        <f>+Presupuesto!B34</f>
        <v>Piso cerámico esmaltado</v>
      </c>
      <c r="D396" s="672"/>
      <c r="E396" s="672"/>
      <c r="F396" s="672"/>
      <c r="G396" s="673"/>
      <c r="H396" s="155" t="str">
        <f>+Presupuesto!C34</f>
        <v>m2</v>
      </c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1:28" ht="15" customHeight="1" x14ac:dyDescent="0.25">
      <c r="A397" s="255"/>
      <c r="B397" s="675" t="s">
        <v>126</v>
      </c>
      <c r="C397" s="676"/>
      <c r="D397" s="214"/>
      <c r="E397" s="678" t="s">
        <v>123</v>
      </c>
      <c r="F397" s="157" t="s">
        <v>127</v>
      </c>
      <c r="G397" s="215" t="s">
        <v>128</v>
      </c>
      <c r="H397" s="216" t="s">
        <v>127</v>
      </c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1:28" ht="15" customHeight="1" x14ac:dyDescent="0.25">
      <c r="A398" s="255"/>
      <c r="B398" s="677"/>
      <c r="C398" s="659"/>
      <c r="D398" s="217"/>
      <c r="E398" s="679"/>
      <c r="F398" s="161" t="s">
        <v>129</v>
      </c>
      <c r="G398" s="218" t="s">
        <v>130</v>
      </c>
      <c r="H398" s="219" t="s">
        <v>124</v>
      </c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1:28" ht="15" customHeight="1" x14ac:dyDescent="0.2">
      <c r="A399" s="255"/>
      <c r="B399" s="164"/>
      <c r="C399" s="86"/>
      <c r="D399" s="86"/>
      <c r="E399" s="165"/>
      <c r="F399" s="166"/>
      <c r="G399" s="86"/>
      <c r="H399" s="220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1:28" ht="15" customHeight="1" x14ac:dyDescent="0.25">
      <c r="A400" s="255"/>
      <c r="B400" s="680" t="s">
        <v>131</v>
      </c>
      <c r="C400" s="664"/>
      <c r="D400" s="221"/>
      <c r="E400" s="168"/>
      <c r="F400" s="169"/>
      <c r="G400" s="222"/>
      <c r="H400" s="223">
        <f>SUM(H401:H403)</f>
        <v>11744.040710418842</v>
      </c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1:28" ht="15" customHeight="1" x14ac:dyDescent="0.25">
      <c r="A401" s="255"/>
      <c r="B401" s="264" t="str">
        <f>+'Lista de Precios'!$B$57</f>
        <v xml:space="preserve">Cerámico esmaltado de alto tránsito </v>
      </c>
      <c r="C401" s="64"/>
      <c r="D401" s="245"/>
      <c r="E401" s="174" t="str">
        <f>+'Lista de Precios'!$C$57</f>
        <v>m2</v>
      </c>
      <c r="F401" s="175">
        <f>+'Lista de Precios'!$D$57</f>
        <v>9630.0766082180326</v>
      </c>
      <c r="G401" s="65">
        <v>1.05</v>
      </c>
      <c r="H401" s="226">
        <f t="shared" ref="H401:H403" si="29">PRODUCT(F401*G401)</f>
        <v>10111.580438628935</v>
      </c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1:28" ht="15" customHeight="1" x14ac:dyDescent="0.2">
      <c r="A402" s="255"/>
      <c r="B402" s="243" t="str">
        <f>+'Lista de Precios'!$B$61</f>
        <v>Pegamento para Ceramico</v>
      </c>
      <c r="C402" s="251"/>
      <c r="D402" s="100"/>
      <c r="E402" s="174" t="str">
        <f>+'Lista de Precios'!$C$61</f>
        <v>kg</v>
      </c>
      <c r="F402" s="175">
        <f>+'Lista de Precios'!$D$61</f>
        <v>222.56461296097464</v>
      </c>
      <c r="G402" s="65">
        <v>3.75</v>
      </c>
      <c r="H402" s="226">
        <f t="shared" si="29"/>
        <v>834.61729860365494</v>
      </c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1:28" ht="15" customHeight="1" x14ac:dyDescent="0.25">
      <c r="A403" s="255"/>
      <c r="B403" s="264" t="str">
        <f>+'Lista de Precios'!$B$64</f>
        <v>Pastina para Ceramicos</v>
      </c>
      <c r="C403" s="64"/>
      <c r="D403" s="245"/>
      <c r="E403" s="174" t="str">
        <f>+'Lista de Precios'!$C$63</f>
        <v>kg</v>
      </c>
      <c r="F403" s="175">
        <f>+'Lista de Precios'!D64</f>
        <v>3191.3718927450109</v>
      </c>
      <c r="G403" s="65">
        <v>0.25</v>
      </c>
      <c r="H403" s="226">
        <f t="shared" si="29"/>
        <v>797.84297318625272</v>
      </c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1:28" ht="15" customHeight="1" x14ac:dyDescent="0.2">
      <c r="A404" s="255"/>
      <c r="B404" s="171"/>
      <c r="C404" s="224"/>
      <c r="D404" s="100"/>
      <c r="E404" s="174"/>
      <c r="F404" s="175"/>
      <c r="G404" s="65"/>
      <c r="H404" s="226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1:28" ht="15" customHeight="1" x14ac:dyDescent="0.25">
      <c r="A405" s="255"/>
      <c r="B405" s="681" t="s">
        <v>132</v>
      </c>
      <c r="C405" s="572"/>
      <c r="D405" s="228"/>
      <c r="E405" s="183"/>
      <c r="F405" s="184"/>
      <c r="G405" s="229"/>
      <c r="H405" s="230">
        <f>SUM(H406:H407)</f>
        <v>15412.881875999999</v>
      </c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1:28" ht="15" customHeight="1" x14ac:dyDescent="0.2">
      <c r="A406" s="255"/>
      <c r="B406" s="668" t="s">
        <v>133</v>
      </c>
      <c r="C406" s="572"/>
      <c r="D406" s="227"/>
      <c r="E406" s="174" t="s">
        <v>134</v>
      </c>
      <c r="F406" s="175">
        <f>+'Mano de Obra'!$J$8</f>
        <v>10110.714599999999</v>
      </c>
      <c r="G406" s="65">
        <v>0.98</v>
      </c>
      <c r="H406" s="226">
        <f t="shared" ref="H406:H407" si="30">PRODUCT(F406*G406)</f>
        <v>9908.5003079999988</v>
      </c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1:28" ht="15" customHeight="1" x14ac:dyDescent="0.2">
      <c r="A407" s="255"/>
      <c r="B407" s="668" t="s">
        <v>137</v>
      </c>
      <c r="C407" s="572"/>
      <c r="D407" s="227"/>
      <c r="E407" s="174" t="s">
        <v>134</v>
      </c>
      <c r="F407" s="175">
        <f>+'Mano de Obra'!$J$10</f>
        <v>8600.5962</v>
      </c>
      <c r="G407" s="65">
        <v>0.64</v>
      </c>
      <c r="H407" s="226">
        <f t="shared" si="30"/>
        <v>5504.3815679999998</v>
      </c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1:28" ht="15" customHeight="1" x14ac:dyDescent="0.2">
      <c r="A408" s="255"/>
      <c r="B408" s="669"/>
      <c r="C408" s="670"/>
      <c r="D408" s="246"/>
      <c r="E408" s="190"/>
      <c r="F408" s="247"/>
      <c r="G408" s="232"/>
      <c r="H408" s="248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1:28" ht="15" customHeight="1" x14ac:dyDescent="0.2">
      <c r="A409" s="255"/>
      <c r="B409" s="194"/>
      <c r="C409" s="234"/>
      <c r="D409" s="234"/>
      <c r="E409" s="165"/>
      <c r="F409" s="166"/>
      <c r="G409" s="178"/>
      <c r="H409" s="61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1:28" ht="15" customHeight="1" x14ac:dyDescent="0.25">
      <c r="A410" s="255"/>
      <c r="B410" s="197"/>
      <c r="C410" s="60"/>
      <c r="D410" s="60"/>
      <c r="E410" s="165"/>
      <c r="F410" s="166"/>
      <c r="G410" s="235" t="s">
        <v>136</v>
      </c>
      <c r="H410" s="236">
        <f>SUM(H400,H405)</f>
        <v>27156.922586418841</v>
      </c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1:28" ht="15" customHeight="1" x14ac:dyDescent="0.2">
      <c r="A411" s="255"/>
      <c r="B411" s="197"/>
      <c r="C411" s="60"/>
      <c r="D411" s="60"/>
      <c r="E411" s="165"/>
      <c r="F411" s="166"/>
      <c r="G411" s="60"/>
      <c r="H411" s="61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1:28" ht="15" customHeight="1" x14ac:dyDescent="0.25">
      <c r="A412" s="255"/>
      <c r="B412" s="256"/>
      <c r="C412" s="257"/>
      <c r="D412" s="257"/>
      <c r="E412" s="258"/>
      <c r="F412" s="259"/>
      <c r="G412" s="260"/>
      <c r="H412" s="261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1:28" ht="15" customHeight="1" x14ac:dyDescent="0.2">
      <c r="A413" s="255"/>
      <c r="B413" s="262"/>
      <c r="C413" s="69"/>
      <c r="D413" s="69"/>
      <c r="E413" s="258"/>
      <c r="F413" s="259"/>
      <c r="G413" s="69"/>
      <c r="H413" s="263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1:28" ht="15" customHeight="1" x14ac:dyDescent="0.2">
      <c r="A414" s="255"/>
      <c r="B414" s="270">
        <f>+Presupuesto!$A$33</f>
        <v>6</v>
      </c>
      <c r="C414" s="710" t="str">
        <f>+Presupuesto!$B$33</f>
        <v>PISOS, ZOCALOS Y ANTEPECHOS</v>
      </c>
      <c r="D414" s="672"/>
      <c r="E414" s="672"/>
      <c r="F414" s="672"/>
      <c r="G414" s="672"/>
      <c r="H414" s="673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1:28" ht="15" customHeight="1" x14ac:dyDescent="0.2">
      <c r="A415" s="255"/>
      <c r="B415" s="154" t="str">
        <f>+Presupuesto!A35</f>
        <v>6.2</v>
      </c>
      <c r="C415" s="674" t="str">
        <f>+Presupuesto!B35</f>
        <v xml:space="preserve">Piso porcelanato </v>
      </c>
      <c r="D415" s="672"/>
      <c r="E415" s="672"/>
      <c r="F415" s="672"/>
      <c r="G415" s="673"/>
      <c r="H415" s="155" t="str">
        <f>+Presupuesto!C35</f>
        <v>m2</v>
      </c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1:28" ht="15" customHeight="1" x14ac:dyDescent="0.25">
      <c r="A416" s="255"/>
      <c r="B416" s="675" t="s">
        <v>126</v>
      </c>
      <c r="C416" s="676"/>
      <c r="D416" s="214"/>
      <c r="E416" s="678" t="s">
        <v>123</v>
      </c>
      <c r="F416" s="157" t="s">
        <v>127</v>
      </c>
      <c r="G416" s="215" t="s">
        <v>128</v>
      </c>
      <c r="H416" s="216" t="s">
        <v>127</v>
      </c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1:28" ht="15" customHeight="1" x14ac:dyDescent="0.25">
      <c r="A417" s="255"/>
      <c r="B417" s="677"/>
      <c r="C417" s="659"/>
      <c r="D417" s="217"/>
      <c r="E417" s="679"/>
      <c r="F417" s="161" t="s">
        <v>129</v>
      </c>
      <c r="G417" s="218" t="s">
        <v>130</v>
      </c>
      <c r="H417" s="219" t="s">
        <v>124</v>
      </c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1:28" ht="15" customHeight="1" x14ac:dyDescent="0.2">
      <c r="A418" s="255"/>
      <c r="B418" s="164"/>
      <c r="C418" s="86"/>
      <c r="D418" s="86"/>
      <c r="E418" s="165"/>
      <c r="F418" s="166"/>
      <c r="G418" s="86"/>
      <c r="H418" s="220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1:28" ht="15" customHeight="1" x14ac:dyDescent="0.25">
      <c r="A419" s="255"/>
      <c r="B419" s="680" t="s">
        <v>131</v>
      </c>
      <c r="C419" s="664"/>
      <c r="D419" s="221"/>
      <c r="E419" s="168"/>
      <c r="F419" s="169"/>
      <c r="G419" s="222"/>
      <c r="H419" s="223">
        <f>SUM(H420:H422)</f>
        <v>40703.062506859191</v>
      </c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1:28" ht="15" customHeight="1" x14ac:dyDescent="0.25">
      <c r="A420" s="255"/>
      <c r="B420" s="264" t="str">
        <f>+'Lista de Precios'!$B$59</f>
        <v>Porcelanato</v>
      </c>
      <c r="C420" s="64"/>
      <c r="D420" s="249"/>
      <c r="E420" s="174" t="str">
        <f>+'Lista de Precios'!$C$59</f>
        <v>m2</v>
      </c>
      <c r="F420" s="175">
        <f>+'Lista de Precios'!D59</f>
        <v>31191.023488812443</v>
      </c>
      <c r="G420" s="65">
        <v>1.1000000000000001</v>
      </c>
      <c r="H420" s="226">
        <f t="shared" ref="H420:H422" si="31">PRODUCT(F420*G420)</f>
        <v>34310.125837693689</v>
      </c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1:28" ht="15" customHeight="1" x14ac:dyDescent="0.2">
      <c r="A421" s="255"/>
      <c r="B421" s="243" t="str">
        <f>+'Lista de Precios'!$B$63</f>
        <v>Pegamento para Porcelanato</v>
      </c>
      <c r="C421" s="251"/>
      <c r="D421" s="92"/>
      <c r="E421" s="174" t="str">
        <f>+'Lista de Precios'!$C$63</f>
        <v>kg</v>
      </c>
      <c r="F421" s="175">
        <f>+'Lista de Precios'!D63</f>
        <v>1492.0249855944644</v>
      </c>
      <c r="G421" s="65">
        <v>3.75</v>
      </c>
      <c r="H421" s="226">
        <f t="shared" si="31"/>
        <v>5595.0936959792416</v>
      </c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1:28" ht="15" customHeight="1" x14ac:dyDescent="0.25">
      <c r="A422" s="255"/>
      <c r="B422" s="264" t="str">
        <f>+'Lista de Precios'!$B$65</f>
        <v>Pastina para Porcelanato</v>
      </c>
      <c r="C422" s="64"/>
      <c r="D422" s="249"/>
      <c r="E422" s="174" t="str">
        <f>+'Lista de Precios'!$C$65</f>
        <v>kg</v>
      </c>
      <c r="F422" s="175">
        <f>+'Lista de Precios'!D65</f>
        <v>3191.3718927450109</v>
      </c>
      <c r="G422" s="65">
        <v>0.25</v>
      </c>
      <c r="H422" s="226">
        <f t="shared" si="31"/>
        <v>797.84297318625272</v>
      </c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1:28" ht="15" customHeight="1" x14ac:dyDescent="0.2">
      <c r="A423" s="255"/>
      <c r="B423" s="171"/>
      <c r="C423" s="224"/>
      <c r="D423" s="227"/>
      <c r="E423" s="174"/>
      <c r="F423" s="175"/>
      <c r="G423" s="65"/>
      <c r="H423" s="226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1:28" ht="15" customHeight="1" x14ac:dyDescent="0.25">
      <c r="A424" s="255"/>
      <c r="B424" s="681" t="s">
        <v>132</v>
      </c>
      <c r="C424" s="572"/>
      <c r="D424" s="228"/>
      <c r="E424" s="183"/>
      <c r="F424" s="184"/>
      <c r="G424" s="229"/>
      <c r="H424" s="230">
        <f>SUM(H425:H426)</f>
        <v>20454.435749999997</v>
      </c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1:28" ht="15" customHeight="1" x14ac:dyDescent="0.2">
      <c r="A425" s="255"/>
      <c r="B425" s="668" t="s">
        <v>133</v>
      </c>
      <c r="C425" s="572"/>
      <c r="D425" s="227"/>
      <c r="E425" s="174" t="s">
        <v>134</v>
      </c>
      <c r="F425" s="175">
        <f>+'Mano de Obra'!$J$8</f>
        <v>10110.714599999999</v>
      </c>
      <c r="G425" s="65">
        <v>1.3</v>
      </c>
      <c r="H425" s="226">
        <f t="shared" ref="H425:H426" si="32">PRODUCT(F425*G425)</f>
        <v>13143.928979999999</v>
      </c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1:28" ht="15" customHeight="1" x14ac:dyDescent="0.2">
      <c r="A426" s="255"/>
      <c r="B426" s="668" t="s">
        <v>137</v>
      </c>
      <c r="C426" s="572"/>
      <c r="D426" s="227"/>
      <c r="E426" s="174" t="s">
        <v>134</v>
      </c>
      <c r="F426" s="175">
        <f>+'Mano de Obra'!$J$10</f>
        <v>8600.5962</v>
      </c>
      <c r="G426" s="65">
        <v>0.85</v>
      </c>
      <c r="H426" s="226">
        <f t="shared" si="32"/>
        <v>7310.50677</v>
      </c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1:28" ht="15" customHeight="1" x14ac:dyDescent="0.2">
      <c r="A427" s="255"/>
      <c r="B427" s="669"/>
      <c r="C427" s="670"/>
      <c r="D427" s="246"/>
      <c r="E427" s="190"/>
      <c r="F427" s="247"/>
      <c r="G427" s="232"/>
      <c r="H427" s="248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1:28" ht="15" customHeight="1" x14ac:dyDescent="0.2">
      <c r="A428" s="255"/>
      <c r="B428" s="194"/>
      <c r="C428" s="234"/>
      <c r="D428" s="234"/>
      <c r="E428" s="165"/>
      <c r="F428" s="166"/>
      <c r="G428" s="178"/>
      <c r="H428" s="61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1:28" ht="15" customHeight="1" x14ac:dyDescent="0.25">
      <c r="A429" s="255"/>
      <c r="B429" s="197"/>
      <c r="C429" s="60"/>
      <c r="D429" s="60"/>
      <c r="E429" s="165"/>
      <c r="F429" s="166"/>
      <c r="G429" s="235" t="s">
        <v>136</v>
      </c>
      <c r="H429" s="236">
        <f>SUM(H419,H424)</f>
        <v>61157.498256859188</v>
      </c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1:28" ht="15" customHeight="1" x14ac:dyDescent="0.25">
      <c r="A430" s="255"/>
      <c r="B430" s="200"/>
      <c r="C430" s="84"/>
      <c r="D430" s="84"/>
      <c r="E430" s="165"/>
      <c r="F430" s="166"/>
      <c r="G430" s="178"/>
      <c r="H430" s="201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1:28" ht="15" customHeight="1" x14ac:dyDescent="0.25">
      <c r="A431" s="255"/>
      <c r="B431" s="256"/>
      <c r="C431" s="257"/>
      <c r="D431" s="257"/>
      <c r="E431" s="258"/>
      <c r="F431" s="259"/>
      <c r="G431" s="260"/>
      <c r="H431" s="261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1:28" ht="15" customHeight="1" x14ac:dyDescent="0.2">
      <c r="A432" s="255"/>
      <c r="B432" s="262"/>
      <c r="C432" s="69"/>
      <c r="D432" s="69"/>
      <c r="E432" s="258"/>
      <c r="F432" s="259"/>
      <c r="G432" s="69"/>
      <c r="H432" s="263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1:28" ht="15" customHeight="1" x14ac:dyDescent="0.2">
      <c r="A433" s="255"/>
      <c r="B433" s="270">
        <f>+Presupuesto!$A$33</f>
        <v>6</v>
      </c>
      <c r="C433" s="710" t="str">
        <f>+Presupuesto!$B$33</f>
        <v>PISOS, ZOCALOS Y ANTEPECHOS</v>
      </c>
      <c r="D433" s="672"/>
      <c r="E433" s="672"/>
      <c r="F433" s="672"/>
      <c r="G433" s="672"/>
      <c r="H433" s="673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1:28" ht="15" customHeight="1" x14ac:dyDescent="0.2">
      <c r="A434" s="255"/>
      <c r="B434" s="154" t="str">
        <f>+Presupuesto!A36</f>
        <v>6.3</v>
      </c>
      <c r="C434" s="674" t="str">
        <f>+Presupuesto!B36</f>
        <v>Zocalo cerámico 10cm</v>
      </c>
      <c r="D434" s="672"/>
      <c r="E434" s="672"/>
      <c r="F434" s="672"/>
      <c r="G434" s="673"/>
      <c r="H434" s="155" t="str">
        <f>+Presupuesto!C36</f>
        <v>m</v>
      </c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1:28" ht="15" customHeight="1" x14ac:dyDescent="0.25">
      <c r="A435" s="255"/>
      <c r="B435" s="675" t="s">
        <v>126</v>
      </c>
      <c r="C435" s="676"/>
      <c r="D435" s="214"/>
      <c r="E435" s="678" t="s">
        <v>123</v>
      </c>
      <c r="F435" s="157" t="s">
        <v>127</v>
      </c>
      <c r="G435" s="215" t="s">
        <v>128</v>
      </c>
      <c r="H435" s="216" t="s">
        <v>127</v>
      </c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1:28" ht="15" customHeight="1" x14ac:dyDescent="0.25">
      <c r="A436" s="255"/>
      <c r="B436" s="677"/>
      <c r="C436" s="659"/>
      <c r="D436" s="217"/>
      <c r="E436" s="679"/>
      <c r="F436" s="161" t="s">
        <v>129</v>
      </c>
      <c r="G436" s="218" t="s">
        <v>130</v>
      </c>
      <c r="H436" s="219" t="s">
        <v>124</v>
      </c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1:28" ht="15" customHeight="1" x14ac:dyDescent="0.2">
      <c r="A437" s="255"/>
      <c r="B437" s="164"/>
      <c r="C437" s="86"/>
      <c r="D437" s="86"/>
      <c r="E437" s="165"/>
      <c r="F437" s="166"/>
      <c r="G437" s="86"/>
      <c r="H437" s="220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1:28" ht="15" customHeight="1" x14ac:dyDescent="0.25">
      <c r="A438" s="255"/>
      <c r="B438" s="680" t="s">
        <v>131</v>
      </c>
      <c r="C438" s="664"/>
      <c r="D438" s="221"/>
      <c r="E438" s="168"/>
      <c r="F438" s="169"/>
      <c r="G438" s="222"/>
      <c r="H438" s="223">
        <f>SUM(H439:H441)</f>
        <v>1946.1772452746263</v>
      </c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1:28" ht="15" customHeight="1" x14ac:dyDescent="0.25">
      <c r="A439" s="255"/>
      <c r="B439" s="264" t="str">
        <f>+'Lista de Precios'!$B$57</f>
        <v xml:space="preserve">Cerámico esmaltado de alto tránsito </v>
      </c>
      <c r="C439" s="64"/>
      <c r="D439" s="245"/>
      <c r="E439" s="174" t="str">
        <f>+'Lista de Precios'!$C$57</f>
        <v>m2</v>
      </c>
      <c r="F439" s="175">
        <f>+'Lista de Precios'!D57</f>
        <v>9630.0766082180326</v>
      </c>
      <c r="G439" s="65">
        <v>0.11</v>
      </c>
      <c r="H439" s="226">
        <f t="shared" ref="H439:H441" si="33">PRODUCT(F439*G439)</f>
        <v>1059.3084269039837</v>
      </c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1:28" ht="15" customHeight="1" x14ac:dyDescent="0.2">
      <c r="A440" s="255"/>
      <c r="B440" s="243" t="str">
        <f>+'Lista de Precios'!$B$61</f>
        <v>Pegamento para Ceramico</v>
      </c>
      <c r="C440" s="251"/>
      <c r="D440" s="100"/>
      <c r="E440" s="174" t="str">
        <f>+'Lista de Precios'!$C$61</f>
        <v>kg</v>
      </c>
      <c r="F440" s="175">
        <f>+'Lista de Precios'!D61</f>
        <v>222.56461296097464</v>
      </c>
      <c r="G440" s="65">
        <v>0.4</v>
      </c>
      <c r="H440" s="226">
        <f t="shared" si="33"/>
        <v>89.025845184389865</v>
      </c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1:28" ht="15" customHeight="1" x14ac:dyDescent="0.25">
      <c r="A441" s="255"/>
      <c r="B441" s="264" t="str">
        <f>+'Lista de Precios'!$B$64</f>
        <v>Pastina para Ceramicos</v>
      </c>
      <c r="C441" s="64"/>
      <c r="D441" s="245"/>
      <c r="E441" s="174" t="str">
        <f>+'Lista de Precios'!$C$63</f>
        <v>kg</v>
      </c>
      <c r="F441" s="175">
        <f>+'Lista de Precios'!D64</f>
        <v>3191.3718927450109</v>
      </c>
      <c r="G441" s="65">
        <v>0.25</v>
      </c>
      <c r="H441" s="226">
        <f t="shared" si="33"/>
        <v>797.84297318625272</v>
      </c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1:28" ht="15" customHeight="1" x14ac:dyDescent="0.2">
      <c r="A442" s="255"/>
      <c r="B442" s="171"/>
      <c r="C442" s="224"/>
      <c r="D442" s="227"/>
      <c r="E442" s="174"/>
      <c r="F442" s="175"/>
      <c r="G442" s="65"/>
      <c r="H442" s="226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1:28" ht="15" customHeight="1" x14ac:dyDescent="0.25">
      <c r="A443" s="255"/>
      <c r="B443" s="681" t="s">
        <v>132</v>
      </c>
      <c r="C443" s="572"/>
      <c r="D443" s="228"/>
      <c r="E443" s="183"/>
      <c r="F443" s="184"/>
      <c r="G443" s="229"/>
      <c r="H443" s="230">
        <f>SUM(H444:H445)</f>
        <v>2376.6668099999997</v>
      </c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1:28" ht="15" customHeight="1" x14ac:dyDescent="0.2">
      <c r="A444" s="255"/>
      <c r="B444" s="668" t="s">
        <v>133</v>
      </c>
      <c r="C444" s="572"/>
      <c r="D444" s="227"/>
      <c r="E444" s="174" t="s">
        <v>134</v>
      </c>
      <c r="F444" s="175">
        <f>+'Mano de Obra'!$J$8</f>
        <v>10110.714599999999</v>
      </c>
      <c r="G444" s="65">
        <v>0.15</v>
      </c>
      <c r="H444" s="226">
        <f t="shared" ref="H444:H445" si="34">PRODUCT(F444*G444)</f>
        <v>1516.6071899999999</v>
      </c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1:28" ht="15" customHeight="1" x14ac:dyDescent="0.2">
      <c r="A445" s="255"/>
      <c r="B445" s="668" t="s">
        <v>137</v>
      </c>
      <c r="C445" s="572"/>
      <c r="D445" s="227"/>
      <c r="E445" s="174" t="s">
        <v>134</v>
      </c>
      <c r="F445" s="175">
        <f>+'Mano de Obra'!$J$10</f>
        <v>8600.5962</v>
      </c>
      <c r="G445" s="65">
        <v>0.1</v>
      </c>
      <c r="H445" s="226">
        <f t="shared" si="34"/>
        <v>860.05962</v>
      </c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1:28" ht="15" customHeight="1" x14ac:dyDescent="0.2">
      <c r="A446" s="255"/>
      <c r="B446" s="669"/>
      <c r="C446" s="670"/>
      <c r="D446" s="246"/>
      <c r="E446" s="190"/>
      <c r="F446" s="247"/>
      <c r="G446" s="232"/>
      <c r="H446" s="248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1:28" ht="15" customHeight="1" x14ac:dyDescent="0.2">
      <c r="A447" s="255"/>
      <c r="B447" s="194"/>
      <c r="C447" s="234"/>
      <c r="D447" s="234"/>
      <c r="E447" s="165"/>
      <c r="F447" s="166"/>
      <c r="G447" s="178"/>
      <c r="H447" s="61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1:28" ht="15" customHeight="1" x14ac:dyDescent="0.25">
      <c r="A448" s="255"/>
      <c r="B448" s="197"/>
      <c r="C448" s="60"/>
      <c r="D448" s="60"/>
      <c r="E448" s="165"/>
      <c r="F448" s="166"/>
      <c r="G448" s="235" t="s">
        <v>136</v>
      </c>
      <c r="H448" s="236">
        <f>SUM(H438,H443)</f>
        <v>4322.844055274626</v>
      </c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1:28" ht="15" customHeight="1" x14ac:dyDescent="0.25">
      <c r="A449" s="255"/>
      <c r="B449" s="200"/>
      <c r="C449" s="84"/>
      <c r="D449" s="84"/>
      <c r="E449" s="165"/>
      <c r="F449" s="166"/>
      <c r="G449" s="178"/>
      <c r="H449" s="201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1:28" ht="15" customHeight="1" x14ac:dyDescent="0.25">
      <c r="A450" s="255"/>
      <c r="B450" s="200"/>
      <c r="C450" s="84"/>
      <c r="D450" s="84"/>
      <c r="E450" s="165"/>
      <c r="F450" s="166"/>
      <c r="G450" s="178"/>
      <c r="H450" s="201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1:28" ht="15" customHeight="1" thickBot="1" x14ac:dyDescent="0.3">
      <c r="A451" s="255"/>
      <c r="B451" s="256"/>
      <c r="C451" s="257"/>
      <c r="D451" s="257"/>
      <c r="E451" s="258"/>
      <c r="F451" s="259"/>
      <c r="G451" s="260"/>
      <c r="H451" s="261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1:28" ht="15" customHeight="1" thickBot="1" x14ac:dyDescent="0.25">
      <c r="A452" s="255"/>
      <c r="B452" s="270">
        <f>+Presupuesto!$A$33</f>
        <v>6</v>
      </c>
      <c r="C452" s="710" t="str">
        <f>+Presupuesto!$B$33</f>
        <v>PISOS, ZOCALOS Y ANTEPECHOS</v>
      </c>
      <c r="D452" s="672"/>
      <c r="E452" s="672"/>
      <c r="F452" s="672"/>
      <c r="G452" s="672"/>
      <c r="H452" s="673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1:28" ht="15" customHeight="1" thickBot="1" x14ac:dyDescent="0.25">
      <c r="A453" s="255"/>
      <c r="B453" s="154" t="str">
        <f>+Presupuesto!A37</f>
        <v>6.4</v>
      </c>
      <c r="C453" s="674" t="str">
        <f>+Presupuesto!B37</f>
        <v>Zocalo porcelanato 10cm</v>
      </c>
      <c r="D453" s="672"/>
      <c r="E453" s="672"/>
      <c r="F453" s="672"/>
      <c r="G453" s="673"/>
      <c r="H453" s="155" t="str">
        <f>+Presupuesto!C37</f>
        <v>m</v>
      </c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1:28" ht="15" customHeight="1" x14ac:dyDescent="0.25">
      <c r="A454" s="255"/>
      <c r="B454" s="675" t="s">
        <v>126</v>
      </c>
      <c r="C454" s="676"/>
      <c r="D454" s="214"/>
      <c r="E454" s="678" t="s">
        <v>123</v>
      </c>
      <c r="F454" s="157" t="s">
        <v>127</v>
      </c>
      <c r="G454" s="215" t="s">
        <v>128</v>
      </c>
      <c r="H454" s="216" t="s">
        <v>127</v>
      </c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1:28" ht="15" customHeight="1" thickBot="1" x14ac:dyDescent="0.3">
      <c r="A455" s="255"/>
      <c r="B455" s="677"/>
      <c r="C455" s="659"/>
      <c r="D455" s="217"/>
      <c r="E455" s="679"/>
      <c r="F455" s="161" t="s">
        <v>129</v>
      </c>
      <c r="G455" s="218" t="s">
        <v>130</v>
      </c>
      <c r="H455" s="219" t="s">
        <v>124</v>
      </c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1:28" ht="15" customHeight="1" thickBot="1" x14ac:dyDescent="0.25">
      <c r="A456" s="255"/>
      <c r="B456" s="164"/>
      <c r="C456" s="86"/>
      <c r="D456" s="86"/>
      <c r="E456" s="165"/>
      <c r="F456" s="166"/>
      <c r="G456" s="86"/>
      <c r="H456" s="220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1:28" ht="15" customHeight="1" x14ac:dyDescent="0.25">
      <c r="A457" s="255"/>
      <c r="B457" s="680" t="s">
        <v>131</v>
      </c>
      <c r="C457" s="664"/>
      <c r="D457" s="221"/>
      <c r="E457" s="168"/>
      <c r="F457" s="169"/>
      <c r="G457" s="222"/>
      <c r="H457" s="223">
        <f>SUM(H458:H460)</f>
        <v>4825.6655511934068</v>
      </c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1:28" ht="15" customHeight="1" x14ac:dyDescent="0.25">
      <c r="A458" s="255"/>
      <c r="B458" s="264" t="str">
        <f>+'Lista de Precios'!B59</f>
        <v>Porcelanato</v>
      </c>
      <c r="C458" s="64"/>
      <c r="D458" s="245"/>
      <c r="E458" s="174" t="str">
        <f>+'Lista de Precios'!$C$57</f>
        <v>m2</v>
      </c>
      <c r="F458" s="175">
        <f>+'Lista de Precios'!D59</f>
        <v>31191.023488812443</v>
      </c>
      <c r="G458" s="65">
        <v>0.11</v>
      </c>
      <c r="H458" s="226">
        <f t="shared" ref="H458:H460" si="35">PRODUCT(F458*G458)</f>
        <v>3431.0125837693686</v>
      </c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1:28" ht="15" customHeight="1" x14ac:dyDescent="0.2">
      <c r="A459" s="255"/>
      <c r="B459" s="243" t="str">
        <f>+'Lista de Precios'!B63</f>
        <v>Pegamento para Porcelanato</v>
      </c>
      <c r="C459" s="251"/>
      <c r="D459" s="100"/>
      <c r="E459" s="174" t="str">
        <f>+'Lista de Precios'!$C$61</f>
        <v>kg</v>
      </c>
      <c r="F459" s="175">
        <f>+'Lista de Precios'!D63</f>
        <v>1492.0249855944644</v>
      </c>
      <c r="G459" s="65">
        <v>0.4</v>
      </c>
      <c r="H459" s="226">
        <f t="shared" si="35"/>
        <v>596.80999423778576</v>
      </c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1:28" ht="15" customHeight="1" x14ac:dyDescent="0.25">
      <c r="A460" s="255"/>
      <c r="B460" s="264" t="str">
        <f>+'Lista de Precios'!B65</f>
        <v>Pastina para Porcelanato</v>
      </c>
      <c r="C460" s="64"/>
      <c r="D460" s="245"/>
      <c r="E460" s="174" t="str">
        <f>+'Lista de Precios'!$C$63</f>
        <v>kg</v>
      </c>
      <c r="F460" s="175">
        <f>+'Lista de Precios'!D65</f>
        <v>3191.3718927450109</v>
      </c>
      <c r="G460" s="65">
        <v>0.25</v>
      </c>
      <c r="H460" s="226">
        <f t="shared" si="35"/>
        <v>797.84297318625272</v>
      </c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1:28" ht="15" customHeight="1" x14ac:dyDescent="0.2">
      <c r="A461" s="255"/>
      <c r="B461" s="171"/>
      <c r="C461" s="224"/>
      <c r="D461" s="227"/>
      <c r="E461" s="174"/>
      <c r="F461" s="175"/>
      <c r="G461" s="65"/>
      <c r="H461" s="226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1:28" ht="15" customHeight="1" x14ac:dyDescent="0.25">
      <c r="A462" s="255"/>
      <c r="B462" s="681" t="s">
        <v>132</v>
      </c>
      <c r="C462" s="572"/>
      <c r="D462" s="228"/>
      <c r="E462" s="183"/>
      <c r="F462" s="184"/>
      <c r="G462" s="229"/>
      <c r="H462" s="230">
        <f>SUM(H463:H464)</f>
        <v>2376.6668099999997</v>
      </c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1:28" ht="15" customHeight="1" x14ac:dyDescent="0.2">
      <c r="A463" s="255"/>
      <c r="B463" s="668" t="s">
        <v>133</v>
      </c>
      <c r="C463" s="572"/>
      <c r="D463" s="227"/>
      <c r="E463" s="174" t="s">
        <v>134</v>
      </c>
      <c r="F463" s="175">
        <f>+'Mano de Obra'!$J$8</f>
        <v>10110.714599999999</v>
      </c>
      <c r="G463" s="65">
        <v>0.15</v>
      </c>
      <c r="H463" s="226">
        <f t="shared" ref="H463:H464" si="36">PRODUCT(F463*G463)</f>
        <v>1516.6071899999999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1:28" ht="15" customHeight="1" x14ac:dyDescent="0.2">
      <c r="A464" s="255"/>
      <c r="B464" s="668" t="s">
        <v>137</v>
      </c>
      <c r="C464" s="572"/>
      <c r="D464" s="227"/>
      <c r="E464" s="174" t="s">
        <v>134</v>
      </c>
      <c r="F464" s="175">
        <f>+'Mano de Obra'!$J$10</f>
        <v>8600.5962</v>
      </c>
      <c r="G464" s="65">
        <v>0.1</v>
      </c>
      <c r="H464" s="226">
        <f t="shared" si="36"/>
        <v>860.05962</v>
      </c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1:28" ht="15" customHeight="1" thickBot="1" x14ac:dyDescent="0.25">
      <c r="A465" s="255"/>
      <c r="B465" s="669"/>
      <c r="C465" s="670"/>
      <c r="D465" s="246"/>
      <c r="E465" s="190"/>
      <c r="F465" s="247"/>
      <c r="G465" s="232"/>
      <c r="H465" s="248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1:28" ht="15" customHeight="1" thickBot="1" x14ac:dyDescent="0.25">
      <c r="A466" s="255"/>
      <c r="B466" s="194"/>
      <c r="C466" s="234"/>
      <c r="D466" s="234"/>
      <c r="E466" s="165"/>
      <c r="F466" s="166"/>
      <c r="G466" s="178"/>
      <c r="H466" s="61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1:28" ht="15" customHeight="1" thickBot="1" x14ac:dyDescent="0.3">
      <c r="A467" s="255"/>
      <c r="B467" s="197"/>
      <c r="C467" s="60"/>
      <c r="D467" s="60"/>
      <c r="E467" s="165"/>
      <c r="F467" s="166"/>
      <c r="G467" s="235" t="s">
        <v>136</v>
      </c>
      <c r="H467" s="236">
        <f>SUM(H457,H462)</f>
        <v>7202.3323611934065</v>
      </c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1:28" ht="15" customHeight="1" x14ac:dyDescent="0.25">
      <c r="A468" s="255"/>
      <c r="B468" s="200"/>
      <c r="C468" s="84"/>
      <c r="D468" s="84"/>
      <c r="E468" s="165"/>
      <c r="F468" s="166"/>
      <c r="G468" s="178"/>
      <c r="H468" s="201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1:28" ht="15" customHeight="1" x14ac:dyDescent="0.25">
      <c r="A469" s="255"/>
      <c r="B469" s="200"/>
      <c r="C469" s="84"/>
      <c r="D469" s="84"/>
      <c r="E469" s="165"/>
      <c r="F469" s="166"/>
      <c r="G469" s="178"/>
      <c r="H469" s="201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1:28" ht="15" customHeight="1" thickBot="1" x14ac:dyDescent="0.3">
      <c r="A470" s="255"/>
      <c r="B470" s="256"/>
      <c r="C470" s="257"/>
      <c r="D470" s="257"/>
      <c r="E470" s="258"/>
      <c r="F470" s="259"/>
      <c r="G470" s="260"/>
      <c r="H470" s="261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1:28" ht="15" customHeight="1" thickBot="1" x14ac:dyDescent="0.25">
      <c r="A471" s="255"/>
      <c r="B471" s="270">
        <f>+Presupuesto!$A$33</f>
        <v>6</v>
      </c>
      <c r="C471" s="710" t="str">
        <f>+Presupuesto!$B$33</f>
        <v>PISOS, ZOCALOS Y ANTEPECHOS</v>
      </c>
      <c r="D471" s="672"/>
      <c r="E471" s="672"/>
      <c r="F471" s="672"/>
      <c r="G471" s="672"/>
      <c r="H471" s="673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1:28" ht="15" customHeight="1" thickBot="1" x14ac:dyDescent="0.25">
      <c r="A472" s="255"/>
      <c r="B472" s="154" t="str">
        <f>+Presupuesto!A38</f>
        <v>6.5</v>
      </c>
      <c r="C472" s="674" t="str">
        <f>+Presupuesto!B38</f>
        <v>Antepecho Cerámico</v>
      </c>
      <c r="D472" s="672"/>
      <c r="E472" s="672"/>
      <c r="F472" s="672"/>
      <c r="G472" s="673"/>
      <c r="H472" s="155" t="str">
        <f>+Presupuesto!C38</f>
        <v>m2</v>
      </c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1:28" ht="15" customHeight="1" x14ac:dyDescent="0.25">
      <c r="A473" s="255"/>
      <c r="B473" s="675" t="s">
        <v>126</v>
      </c>
      <c r="C473" s="676"/>
      <c r="D473" s="214"/>
      <c r="E473" s="678" t="s">
        <v>123</v>
      </c>
      <c r="F473" s="157" t="s">
        <v>127</v>
      </c>
      <c r="G473" s="215" t="s">
        <v>128</v>
      </c>
      <c r="H473" s="216" t="s">
        <v>127</v>
      </c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1:28" ht="15" customHeight="1" thickBot="1" x14ac:dyDescent="0.3">
      <c r="A474" s="255"/>
      <c r="B474" s="677"/>
      <c r="C474" s="659"/>
      <c r="D474" s="217"/>
      <c r="E474" s="679"/>
      <c r="F474" s="161" t="s">
        <v>129</v>
      </c>
      <c r="G474" s="218" t="s">
        <v>130</v>
      </c>
      <c r="H474" s="219" t="s">
        <v>124</v>
      </c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1:28" ht="15" customHeight="1" thickBot="1" x14ac:dyDescent="0.25">
      <c r="A475" s="255"/>
      <c r="B475" s="164"/>
      <c r="C475" s="86"/>
      <c r="D475" s="86"/>
      <c r="E475" s="165"/>
      <c r="F475" s="166"/>
      <c r="G475" s="86"/>
      <c r="H475" s="220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1:28" ht="15" customHeight="1" x14ac:dyDescent="0.25">
      <c r="A476" s="255"/>
      <c r="B476" s="680" t="s">
        <v>131</v>
      </c>
      <c r="C476" s="664"/>
      <c r="D476" s="221"/>
      <c r="E476" s="168"/>
      <c r="F476" s="169"/>
      <c r="G476" s="222"/>
      <c r="H476" s="223">
        <f>SUM(H477:H479)</f>
        <v>15846.664398169942</v>
      </c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1:28" ht="15" customHeight="1" x14ac:dyDescent="0.25">
      <c r="A477" s="255"/>
      <c r="B477" s="264" t="str">
        <f>+'Lista de Precios'!B58</f>
        <v>Ceramico esmaltado</v>
      </c>
      <c r="C477" s="64"/>
      <c r="D477" s="245"/>
      <c r="E477" s="174" t="str">
        <f>+'Lista de Precios'!$C$57</f>
        <v>m2</v>
      </c>
      <c r="F477" s="175">
        <f>+'Lista de Precios'!D58</f>
        <v>12466.496316499417</v>
      </c>
      <c r="G477" s="65">
        <v>1.2</v>
      </c>
      <c r="H477" s="226">
        <f t="shared" ref="H477:H479" si="37">PRODUCT(F477*G477)</f>
        <v>14959.7955797993</v>
      </c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1:28" ht="15" customHeight="1" x14ac:dyDescent="0.2">
      <c r="A478" s="255"/>
      <c r="B478" s="243" t="str">
        <f>+'Lista de Precios'!$B$61</f>
        <v>Pegamento para Ceramico</v>
      </c>
      <c r="C478" s="251"/>
      <c r="D478" s="100"/>
      <c r="E478" s="174" t="str">
        <f>+'Lista de Precios'!$C$61</f>
        <v>kg</v>
      </c>
      <c r="F478" s="175">
        <f>+'Lista de Precios'!$D$61</f>
        <v>222.56461296097464</v>
      </c>
      <c r="G478" s="65">
        <v>0.4</v>
      </c>
      <c r="H478" s="226">
        <f t="shared" si="37"/>
        <v>89.025845184389865</v>
      </c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1:28" ht="15" customHeight="1" x14ac:dyDescent="0.25">
      <c r="A479" s="255"/>
      <c r="B479" s="264" t="str">
        <f>+'Lista de Precios'!$B$64</f>
        <v>Pastina para Ceramicos</v>
      </c>
      <c r="C479" s="64"/>
      <c r="D479" s="245"/>
      <c r="E479" s="174" t="str">
        <f>+'Lista de Precios'!$C$63</f>
        <v>kg</v>
      </c>
      <c r="F479" s="175">
        <f>+'Lista de Precios'!D64</f>
        <v>3191.3718927450109</v>
      </c>
      <c r="G479" s="65">
        <v>0.25</v>
      </c>
      <c r="H479" s="226">
        <f t="shared" si="37"/>
        <v>797.84297318625272</v>
      </c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1:28" ht="15" customHeight="1" x14ac:dyDescent="0.2">
      <c r="A480" s="255"/>
      <c r="B480" s="171"/>
      <c r="C480" s="224"/>
      <c r="D480" s="227"/>
      <c r="E480" s="174"/>
      <c r="F480" s="175"/>
      <c r="G480" s="65"/>
      <c r="H480" s="226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1:28" ht="15" customHeight="1" x14ac:dyDescent="0.25">
      <c r="A481" s="255"/>
      <c r="B481" s="681" t="s">
        <v>132</v>
      </c>
      <c r="C481" s="572"/>
      <c r="D481" s="228"/>
      <c r="E481" s="183"/>
      <c r="F481" s="184"/>
      <c r="G481" s="229"/>
      <c r="H481" s="230">
        <f>SUM(H482:H483)</f>
        <v>12258.858023999999</v>
      </c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1:28" ht="15" customHeight="1" x14ac:dyDescent="0.2">
      <c r="A482" s="255"/>
      <c r="B482" s="668" t="s">
        <v>133</v>
      </c>
      <c r="C482" s="572"/>
      <c r="D482" s="227"/>
      <c r="E482" s="174" t="s">
        <v>134</v>
      </c>
      <c r="F482" s="175">
        <f>+'Mano de Obra'!$J$8</f>
        <v>10110.714599999999</v>
      </c>
      <c r="G482" s="65">
        <v>0.6</v>
      </c>
      <c r="H482" s="226">
        <f t="shared" ref="H482:H483" si="38">PRODUCT(F482*G482)</f>
        <v>6066.4287599999998</v>
      </c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1:28" ht="15" customHeight="1" x14ac:dyDescent="0.2">
      <c r="A483" s="255"/>
      <c r="B483" s="668" t="s">
        <v>137</v>
      </c>
      <c r="C483" s="572"/>
      <c r="D483" s="227"/>
      <c r="E483" s="174" t="s">
        <v>134</v>
      </c>
      <c r="F483" s="175">
        <f>+'Mano de Obra'!$J$10</f>
        <v>8600.5962</v>
      </c>
      <c r="G483" s="65">
        <v>0.72</v>
      </c>
      <c r="H483" s="226">
        <f t="shared" si="38"/>
        <v>6192.4292639999994</v>
      </c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1:28" ht="15" customHeight="1" thickBot="1" x14ac:dyDescent="0.25">
      <c r="A484" s="255"/>
      <c r="B484" s="669"/>
      <c r="C484" s="670"/>
      <c r="D484" s="246"/>
      <c r="E484" s="190"/>
      <c r="F484" s="247"/>
      <c r="G484" s="232"/>
      <c r="H484" s="248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1:28" ht="15" customHeight="1" thickBot="1" x14ac:dyDescent="0.25">
      <c r="A485" s="255"/>
      <c r="B485" s="194"/>
      <c r="C485" s="234"/>
      <c r="D485" s="234"/>
      <c r="E485" s="165"/>
      <c r="F485" s="166"/>
      <c r="G485" s="178"/>
      <c r="H485" s="61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1:28" ht="15" customHeight="1" thickBot="1" x14ac:dyDescent="0.3">
      <c r="A486" s="255"/>
      <c r="B486" s="197"/>
      <c r="C486" s="60"/>
      <c r="D486" s="60"/>
      <c r="E486" s="165"/>
      <c r="F486" s="166"/>
      <c r="G486" s="235" t="s">
        <v>136</v>
      </c>
      <c r="H486" s="236">
        <f>SUM(H476,H481)</f>
        <v>28105.522422169939</v>
      </c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1:28" ht="15" customHeight="1" x14ac:dyDescent="0.25">
      <c r="A487" s="255"/>
      <c r="B487" s="200"/>
      <c r="C487" s="84"/>
      <c r="D487" s="84"/>
      <c r="E487" s="165"/>
      <c r="F487" s="166"/>
      <c r="G487" s="178"/>
      <c r="H487" s="201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1:28" ht="15" customHeight="1" x14ac:dyDescent="0.2">
      <c r="A488" s="255"/>
      <c r="B488" s="197"/>
      <c r="C488" s="60"/>
      <c r="D488" s="60"/>
      <c r="E488" s="165"/>
      <c r="F488" s="166"/>
      <c r="G488" s="60"/>
      <c r="H488" s="61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1:28" ht="15" customHeight="1" thickBot="1" x14ac:dyDescent="0.3">
      <c r="A489" s="255"/>
      <c r="B489" s="256"/>
      <c r="C489" s="257"/>
      <c r="D489" s="257"/>
      <c r="E489" s="258"/>
      <c r="F489" s="259"/>
      <c r="G489" s="260"/>
      <c r="H489" s="261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1:28" ht="15" customHeight="1" thickBot="1" x14ac:dyDescent="0.25">
      <c r="A490" s="255"/>
      <c r="B490" s="274">
        <f>+Presupuesto!$A$40</f>
        <v>7</v>
      </c>
      <c r="C490" s="696" t="str">
        <f>+Presupuesto!$B$40</f>
        <v>REVESTIMIENTOS</v>
      </c>
      <c r="D490" s="672"/>
      <c r="E490" s="672"/>
      <c r="F490" s="672"/>
      <c r="G490" s="672"/>
      <c r="H490" s="673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1:28" ht="15" customHeight="1" x14ac:dyDescent="0.2">
      <c r="A491" s="255"/>
      <c r="B491" s="154" t="str">
        <f>+Presupuesto!A41</f>
        <v>7.1</v>
      </c>
      <c r="C491" s="674" t="str">
        <f>+Presupuesto!B41</f>
        <v>Revestimiento ceramico esmaltado</v>
      </c>
      <c r="D491" s="672"/>
      <c r="E491" s="672"/>
      <c r="F491" s="672"/>
      <c r="G491" s="673"/>
      <c r="H491" s="155" t="str">
        <f>+Presupuesto!C41</f>
        <v>m2</v>
      </c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1:28" ht="15" customHeight="1" x14ac:dyDescent="0.25">
      <c r="A492" s="255"/>
      <c r="B492" s="675" t="s">
        <v>126</v>
      </c>
      <c r="C492" s="676"/>
      <c r="D492" s="214"/>
      <c r="E492" s="678" t="s">
        <v>123</v>
      </c>
      <c r="F492" s="157" t="s">
        <v>127</v>
      </c>
      <c r="G492" s="215" t="s">
        <v>128</v>
      </c>
      <c r="H492" s="216" t="s">
        <v>127</v>
      </c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1:28" ht="15" customHeight="1" x14ac:dyDescent="0.25">
      <c r="A493" s="255"/>
      <c r="B493" s="677"/>
      <c r="C493" s="659"/>
      <c r="D493" s="217"/>
      <c r="E493" s="679"/>
      <c r="F493" s="161" t="s">
        <v>129</v>
      </c>
      <c r="G493" s="218" t="s">
        <v>130</v>
      </c>
      <c r="H493" s="219" t="s">
        <v>124</v>
      </c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1:28" ht="15" customHeight="1" x14ac:dyDescent="0.2">
      <c r="A494" s="255"/>
      <c r="B494" s="164"/>
      <c r="C494" s="86"/>
      <c r="D494" s="86"/>
      <c r="E494" s="165"/>
      <c r="F494" s="166"/>
      <c r="G494" s="86"/>
      <c r="H494" s="220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1:28" ht="15" customHeight="1" x14ac:dyDescent="0.25">
      <c r="A495" s="255"/>
      <c r="B495" s="680" t="s">
        <v>131</v>
      </c>
      <c r="C495" s="664"/>
      <c r="D495" s="221"/>
      <c r="E495" s="168"/>
      <c r="F495" s="169"/>
      <c r="G495" s="222"/>
      <c r="H495" s="223">
        <f>SUM(H496:H498)</f>
        <v>15836.823268911505</v>
      </c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1:28" ht="15" customHeight="1" x14ac:dyDescent="0.25">
      <c r="A496" s="255"/>
      <c r="B496" s="264" t="str">
        <f>+'Lista de Precios'!B58</f>
        <v>Ceramico esmaltado</v>
      </c>
      <c r="C496" s="64"/>
      <c r="D496" s="245"/>
      <c r="E496" s="174" t="str">
        <f>+'Lista de Precios'!$C$58</f>
        <v>m2</v>
      </c>
      <c r="F496" s="175">
        <f>+'Lista de Precios'!$D$58</f>
        <v>12466.496316499417</v>
      </c>
      <c r="G496" s="65">
        <v>1.05</v>
      </c>
      <c r="H496" s="226">
        <f t="shared" ref="H496:H498" si="39">PRODUCT(F496*G496)</f>
        <v>13089.821132324389</v>
      </c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1:28" ht="15" customHeight="1" x14ac:dyDescent="0.2">
      <c r="A497" s="255"/>
      <c r="B497" s="243" t="str">
        <f>+'Lista de Precios'!$B$62</f>
        <v>Pegamento para Ceramico impermeable</v>
      </c>
      <c r="C497" s="251"/>
      <c r="D497" s="100"/>
      <c r="E497" s="174" t="str">
        <f>+'Lista de Precios'!$C$62</f>
        <v>kg</v>
      </c>
      <c r="F497" s="175">
        <f>+'Lista de Precios'!$D$62</f>
        <v>562.32740214349701</v>
      </c>
      <c r="G497" s="65">
        <v>3.75</v>
      </c>
      <c r="H497" s="226">
        <f t="shared" si="39"/>
        <v>2108.7277580381137</v>
      </c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1:28" ht="15" customHeight="1" x14ac:dyDescent="0.25">
      <c r="A498" s="255"/>
      <c r="B498" s="264" t="str">
        <f>+'Lista de Precios'!$B$64</f>
        <v>Pastina para Ceramicos</v>
      </c>
      <c r="C498" s="64"/>
      <c r="D498" s="249"/>
      <c r="E498" s="174" t="str">
        <f>+'Lista de Precios'!$C$64</f>
        <v>kg</v>
      </c>
      <c r="F498" s="175">
        <f>+'Lista de Precios'!$D$64</f>
        <v>3191.3718927450109</v>
      </c>
      <c r="G498" s="65">
        <v>0.2</v>
      </c>
      <c r="H498" s="226">
        <f t="shared" si="39"/>
        <v>638.27437854900222</v>
      </c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1:28" ht="15" customHeight="1" x14ac:dyDescent="0.2">
      <c r="A499" s="255"/>
      <c r="B499" s="171"/>
      <c r="C499" s="224"/>
      <c r="D499" s="227"/>
      <c r="E499" s="174"/>
      <c r="F499" s="175"/>
      <c r="G499" s="65"/>
      <c r="H499" s="226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1:28" ht="15" customHeight="1" x14ac:dyDescent="0.25">
      <c r="A500" s="255"/>
      <c r="B500" s="681" t="s">
        <v>132</v>
      </c>
      <c r="C500" s="572"/>
      <c r="D500" s="228"/>
      <c r="E500" s="183"/>
      <c r="F500" s="184"/>
      <c r="G500" s="229"/>
      <c r="H500" s="230">
        <f>SUM(H501:H502)</f>
        <v>20747.257145999996</v>
      </c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1:28" ht="15" customHeight="1" x14ac:dyDescent="0.2">
      <c r="A501" s="255"/>
      <c r="B501" s="668" t="s">
        <v>133</v>
      </c>
      <c r="C501" s="572"/>
      <c r="D501" s="227"/>
      <c r="E501" s="174" t="s">
        <v>134</v>
      </c>
      <c r="F501" s="175">
        <f>+'Mano de Obra'!$J$8</f>
        <v>10110.714599999999</v>
      </c>
      <c r="G501" s="65">
        <v>1.38</v>
      </c>
      <c r="H501" s="226">
        <f t="shared" ref="H501:H502" si="40">PRODUCT(F501*G501)</f>
        <v>13952.786147999997</v>
      </c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1:28" ht="15" customHeight="1" x14ac:dyDescent="0.2">
      <c r="A502" s="255"/>
      <c r="B502" s="668" t="s">
        <v>137</v>
      </c>
      <c r="C502" s="572"/>
      <c r="D502" s="227"/>
      <c r="E502" s="174" t="s">
        <v>134</v>
      </c>
      <c r="F502" s="175">
        <f>+'Mano de Obra'!$J$10</f>
        <v>8600.5962</v>
      </c>
      <c r="G502" s="65">
        <v>0.79</v>
      </c>
      <c r="H502" s="226">
        <f t="shared" si="40"/>
        <v>6794.4709980000007</v>
      </c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ht="15" customHeight="1" x14ac:dyDescent="0.2">
      <c r="A503" s="255"/>
      <c r="B503" s="669"/>
      <c r="C503" s="670"/>
      <c r="D503" s="246"/>
      <c r="E503" s="190"/>
      <c r="F503" s="247"/>
      <c r="G503" s="232"/>
      <c r="H503" s="248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1:28" ht="15" customHeight="1" x14ac:dyDescent="0.2">
      <c r="A504" s="255"/>
      <c r="B504" s="194"/>
      <c r="C504" s="234"/>
      <c r="D504" s="234"/>
      <c r="E504" s="165"/>
      <c r="F504" s="166"/>
      <c r="G504" s="178"/>
      <c r="H504" s="61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1:28" ht="15" customHeight="1" x14ac:dyDescent="0.25">
      <c r="A505" s="255"/>
      <c r="B505" s="197"/>
      <c r="C505" s="60"/>
      <c r="D505" s="60"/>
      <c r="E505" s="165"/>
      <c r="F505" s="166"/>
      <c r="G505" s="235" t="s">
        <v>136</v>
      </c>
      <c r="H505" s="236">
        <f>SUM(H495,H500)</f>
        <v>36584.080414911499</v>
      </c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1:28" ht="15" customHeight="1" x14ac:dyDescent="0.25">
      <c r="A506" s="255"/>
      <c r="B506" s="200"/>
      <c r="C506" s="84"/>
      <c r="D506" s="84"/>
      <c r="E506" s="165"/>
      <c r="F506" s="166"/>
      <c r="G506" s="178"/>
      <c r="H506" s="201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1:28" ht="15" customHeight="1" x14ac:dyDescent="0.25">
      <c r="A507" s="255"/>
      <c r="B507" s="200"/>
      <c r="C507" s="84"/>
      <c r="D507" s="84"/>
      <c r="E507" s="165"/>
      <c r="F507" s="166"/>
      <c r="G507" s="178"/>
      <c r="H507" s="201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1:28" ht="15" customHeight="1" x14ac:dyDescent="0.2">
      <c r="A508" s="255"/>
      <c r="B508" s="197"/>
      <c r="C508" s="60"/>
      <c r="D508" s="60"/>
      <c r="E508" s="165"/>
      <c r="F508" s="166"/>
      <c r="G508" s="60"/>
      <c r="H508" s="61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1:28" ht="15" customHeight="1" x14ac:dyDescent="0.2">
      <c r="A509" s="255"/>
      <c r="B509" s="274">
        <f>+Presupuesto!$A$40</f>
        <v>7</v>
      </c>
      <c r="C509" s="696" t="str">
        <f>+Presupuesto!$B$40</f>
        <v>REVESTIMIENTOS</v>
      </c>
      <c r="D509" s="672"/>
      <c r="E509" s="672"/>
      <c r="F509" s="672"/>
      <c r="G509" s="672"/>
      <c r="H509" s="673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1:28" ht="15" customHeight="1" x14ac:dyDescent="0.2">
      <c r="A510" s="255"/>
      <c r="B510" s="154" t="str">
        <f>+Presupuesto!A42</f>
        <v>7.2</v>
      </c>
      <c r="C510" s="674" t="str">
        <f>+Presupuesto!B42</f>
        <v>Revestimiento porcelanato</v>
      </c>
      <c r="D510" s="672"/>
      <c r="E510" s="672"/>
      <c r="F510" s="672"/>
      <c r="G510" s="673"/>
      <c r="H510" s="155" t="str">
        <f>+Presupuesto!C42</f>
        <v>m2</v>
      </c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1:28" ht="15" customHeight="1" x14ac:dyDescent="0.25">
      <c r="A511" s="255"/>
      <c r="B511" s="675" t="s">
        <v>126</v>
      </c>
      <c r="C511" s="676"/>
      <c r="D511" s="214"/>
      <c r="E511" s="678" t="s">
        <v>123</v>
      </c>
      <c r="F511" s="157" t="s">
        <v>127</v>
      </c>
      <c r="G511" s="215" t="s">
        <v>128</v>
      </c>
      <c r="H511" s="216" t="s">
        <v>127</v>
      </c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1:28" ht="15" customHeight="1" x14ac:dyDescent="0.25">
      <c r="A512" s="255"/>
      <c r="B512" s="677"/>
      <c r="C512" s="659"/>
      <c r="D512" s="217"/>
      <c r="E512" s="679"/>
      <c r="F512" s="161" t="s">
        <v>129</v>
      </c>
      <c r="G512" s="218" t="s">
        <v>130</v>
      </c>
      <c r="H512" s="219" t="s">
        <v>124</v>
      </c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1:28" ht="15" customHeight="1" x14ac:dyDescent="0.2">
      <c r="A513" s="255"/>
      <c r="B513" s="164"/>
      <c r="C513" s="86"/>
      <c r="D513" s="86"/>
      <c r="E513" s="165"/>
      <c r="F513" s="166"/>
      <c r="G513" s="86"/>
      <c r="H513" s="220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1:28" ht="15" customHeight="1" x14ac:dyDescent="0.25">
      <c r="A514" s="255"/>
      <c r="B514" s="680" t="s">
        <v>131</v>
      </c>
      <c r="C514" s="664"/>
      <c r="D514" s="221"/>
      <c r="E514" s="168"/>
      <c r="F514" s="169"/>
      <c r="G514" s="222"/>
      <c r="H514" s="223">
        <f>SUM(H515:H517)</f>
        <v>40703.062506859191</v>
      </c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1:28" ht="15" customHeight="1" x14ac:dyDescent="0.25">
      <c r="A515" s="255"/>
      <c r="B515" s="264" t="str">
        <f>+'Lista de Precios'!$B$59</f>
        <v>Porcelanato</v>
      </c>
      <c r="C515" s="64"/>
      <c r="D515" s="249"/>
      <c r="E515" s="174" t="str">
        <f>+'Lista de Precios'!$C$59</f>
        <v>m2</v>
      </c>
      <c r="F515" s="175">
        <f>+'Lista de Precios'!$D$59</f>
        <v>31191.023488812443</v>
      </c>
      <c r="G515" s="65">
        <v>1.1000000000000001</v>
      </c>
      <c r="H515" s="226">
        <f t="shared" ref="H515:H517" si="41">PRODUCT(F515*G515)</f>
        <v>34310.125837693689</v>
      </c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1:28" ht="15" customHeight="1" x14ac:dyDescent="0.2">
      <c r="A516" s="255"/>
      <c r="B516" s="243" t="str">
        <f>+'Lista de Precios'!$B$63</f>
        <v>Pegamento para Porcelanato</v>
      </c>
      <c r="C516" s="251"/>
      <c r="D516" s="92"/>
      <c r="E516" s="174" t="str">
        <f>+'Lista de Precios'!$C$63</f>
        <v>kg</v>
      </c>
      <c r="F516" s="175">
        <f>+'Lista de Precios'!$D$63</f>
        <v>1492.0249855944644</v>
      </c>
      <c r="G516" s="65">
        <v>3.75</v>
      </c>
      <c r="H516" s="226">
        <f t="shared" si="41"/>
        <v>5595.0936959792416</v>
      </c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1:28" ht="15" customHeight="1" x14ac:dyDescent="0.25">
      <c r="A517" s="255"/>
      <c r="B517" s="264" t="str">
        <f>+'Lista de Precios'!$B$65</f>
        <v>Pastina para Porcelanato</v>
      </c>
      <c r="C517" s="64"/>
      <c r="D517" s="249"/>
      <c r="E517" s="174" t="str">
        <f>+'Lista de Precios'!$C$65</f>
        <v>kg</v>
      </c>
      <c r="F517" s="175">
        <f>+'Lista de Precios'!$D$65</f>
        <v>3191.3718927450109</v>
      </c>
      <c r="G517" s="65">
        <v>0.25</v>
      </c>
      <c r="H517" s="226">
        <f t="shared" si="41"/>
        <v>797.84297318625272</v>
      </c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1:28" ht="15" customHeight="1" x14ac:dyDescent="0.2">
      <c r="A518" s="255"/>
      <c r="B518" s="171"/>
      <c r="C518" s="224"/>
      <c r="D518" s="227"/>
      <c r="E518" s="174"/>
      <c r="F518" s="175"/>
      <c r="G518" s="65"/>
      <c r="H518" s="226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1:28" ht="15" customHeight="1" x14ac:dyDescent="0.25">
      <c r="A519" s="255"/>
      <c r="B519" s="681" t="s">
        <v>132</v>
      </c>
      <c r="C519" s="572"/>
      <c r="D519" s="228"/>
      <c r="E519" s="183"/>
      <c r="F519" s="184"/>
      <c r="G519" s="229"/>
      <c r="H519" s="230">
        <f>SUM(H520:H521)</f>
        <v>20454.435749999997</v>
      </c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1:28" ht="15" customHeight="1" x14ac:dyDescent="0.2">
      <c r="A520" s="255"/>
      <c r="B520" s="668" t="s">
        <v>133</v>
      </c>
      <c r="C520" s="572"/>
      <c r="D520" s="227"/>
      <c r="E520" s="174" t="s">
        <v>134</v>
      </c>
      <c r="F520" s="175">
        <f>+'Mano de Obra'!$J$8</f>
        <v>10110.714599999999</v>
      </c>
      <c r="G520" s="65">
        <v>1.3</v>
      </c>
      <c r="H520" s="226">
        <f t="shared" ref="H520:H521" si="42">PRODUCT(F520*G520)</f>
        <v>13143.928979999999</v>
      </c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1:28" ht="15" customHeight="1" x14ac:dyDescent="0.2">
      <c r="A521" s="255"/>
      <c r="B521" s="668" t="s">
        <v>137</v>
      </c>
      <c r="C521" s="572"/>
      <c r="D521" s="227"/>
      <c r="E521" s="174" t="s">
        <v>134</v>
      </c>
      <c r="F521" s="175">
        <f>+'Mano de Obra'!$J$10</f>
        <v>8600.5962</v>
      </c>
      <c r="G521" s="65">
        <v>0.85</v>
      </c>
      <c r="H521" s="226">
        <f t="shared" si="42"/>
        <v>7310.50677</v>
      </c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1:28" ht="15" customHeight="1" x14ac:dyDescent="0.2">
      <c r="A522" s="255"/>
      <c r="B522" s="669"/>
      <c r="C522" s="670"/>
      <c r="D522" s="246"/>
      <c r="E522" s="190"/>
      <c r="F522" s="247"/>
      <c r="G522" s="232"/>
      <c r="H522" s="248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1:28" ht="15" customHeight="1" x14ac:dyDescent="0.2">
      <c r="A523" s="255"/>
      <c r="B523" s="194"/>
      <c r="C523" s="234"/>
      <c r="D523" s="234"/>
      <c r="E523" s="165"/>
      <c r="F523" s="166"/>
      <c r="G523" s="178"/>
      <c r="H523" s="61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1:28" ht="15" customHeight="1" x14ac:dyDescent="0.25">
      <c r="A524" s="255"/>
      <c r="B524" s="197"/>
      <c r="C524" s="60"/>
      <c r="D524" s="60"/>
      <c r="E524" s="165"/>
      <c r="F524" s="166"/>
      <c r="G524" s="235" t="s">
        <v>136</v>
      </c>
      <c r="H524" s="236">
        <f>SUM(H514,H519)</f>
        <v>61157.498256859188</v>
      </c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1:28" ht="15" customHeight="1" x14ac:dyDescent="0.25">
      <c r="A525" s="255"/>
      <c r="B525" s="197"/>
      <c r="C525" s="60"/>
      <c r="D525" s="60"/>
      <c r="E525" s="165"/>
      <c r="F525" s="166"/>
      <c r="G525" s="150"/>
      <c r="H525" s="20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1:28" ht="15" customHeight="1" x14ac:dyDescent="0.25">
      <c r="A526" s="255"/>
      <c r="B526" s="197"/>
      <c r="C526" s="60"/>
      <c r="D526" s="60"/>
      <c r="E526" s="165"/>
      <c r="F526" s="166"/>
      <c r="G526" s="150"/>
      <c r="H526" s="201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1:28" ht="15" customHeight="1" x14ac:dyDescent="0.25">
      <c r="A527" s="255"/>
      <c r="B527" s="256"/>
      <c r="C527" s="257"/>
      <c r="D527" s="257"/>
      <c r="E527" s="258"/>
      <c r="F527" s="259"/>
      <c r="G527" s="260"/>
      <c r="H527" s="261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1:28" ht="15" customHeight="1" x14ac:dyDescent="0.2">
      <c r="A528" s="255"/>
      <c r="B528" s="274">
        <f>+Presupuesto!$A$40</f>
        <v>7</v>
      </c>
      <c r="C528" s="696" t="str">
        <f>+Presupuesto!$B$40</f>
        <v>REVESTIMIENTOS</v>
      </c>
      <c r="D528" s="672"/>
      <c r="E528" s="672"/>
      <c r="F528" s="672"/>
      <c r="G528" s="672"/>
      <c r="H528" s="673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1:28" ht="15" customHeight="1" x14ac:dyDescent="0.2">
      <c r="A529" s="255"/>
      <c r="B529" s="154" t="str">
        <f>+Presupuesto!A43</f>
        <v>7.3</v>
      </c>
      <c r="C529" s="674" t="str">
        <f>+Presupuesto!B43</f>
        <v>Guardacanto de aluminio</v>
      </c>
      <c r="D529" s="672"/>
      <c r="E529" s="672"/>
      <c r="F529" s="672"/>
      <c r="G529" s="673"/>
      <c r="H529" s="155" t="str">
        <f>+Presupuesto!C43</f>
        <v>m</v>
      </c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1:28" ht="15" customHeight="1" x14ac:dyDescent="0.25">
      <c r="A530" s="255"/>
      <c r="B530" s="675" t="s">
        <v>126</v>
      </c>
      <c r="C530" s="676"/>
      <c r="D530" s="214"/>
      <c r="E530" s="678" t="s">
        <v>123</v>
      </c>
      <c r="F530" s="157" t="s">
        <v>127</v>
      </c>
      <c r="G530" s="215" t="s">
        <v>128</v>
      </c>
      <c r="H530" s="216" t="s">
        <v>127</v>
      </c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1:28" ht="15" customHeight="1" x14ac:dyDescent="0.25">
      <c r="A531" s="255"/>
      <c r="B531" s="677"/>
      <c r="C531" s="659"/>
      <c r="D531" s="217"/>
      <c r="E531" s="679"/>
      <c r="F531" s="161" t="s">
        <v>129</v>
      </c>
      <c r="G531" s="218" t="s">
        <v>130</v>
      </c>
      <c r="H531" s="219" t="s">
        <v>124</v>
      </c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1:28" ht="15" customHeight="1" x14ac:dyDescent="0.2">
      <c r="A532" s="255"/>
      <c r="B532" s="164"/>
      <c r="C532" s="86"/>
      <c r="D532" s="86"/>
      <c r="E532" s="165"/>
      <c r="F532" s="166"/>
      <c r="G532" s="86"/>
      <c r="H532" s="220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1:28" ht="15" customHeight="1" x14ac:dyDescent="0.25">
      <c r="A533" s="255"/>
      <c r="B533" s="680" t="s">
        <v>131</v>
      </c>
      <c r="C533" s="664"/>
      <c r="D533" s="221"/>
      <c r="E533" s="168"/>
      <c r="F533" s="169"/>
      <c r="G533" s="222"/>
      <c r="H533" s="223">
        <f>SUM(H534:H536)</f>
        <v>7876.0691965050428</v>
      </c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1:28" ht="15" customHeight="1" x14ac:dyDescent="0.25">
      <c r="A534" s="255"/>
      <c r="B534" s="264" t="str">
        <f>+'Lista de Precios'!$B$66</f>
        <v>Guardacanto Aluminio brillante</v>
      </c>
      <c r="C534" s="64"/>
      <c r="D534" s="249"/>
      <c r="E534" s="174" t="str">
        <f>+'Lista de Precios'!$C$66</f>
        <v>m</v>
      </c>
      <c r="F534" s="275">
        <f>+'Lista de Precios'!$D$66</f>
        <v>7555.3970788652941</v>
      </c>
      <c r="G534" s="65">
        <v>1</v>
      </c>
      <c r="H534" s="226">
        <f t="shared" ref="H534:H536" si="43">PRODUCT(F534*G534)</f>
        <v>7555.3970788652941</v>
      </c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1:28" ht="15" customHeight="1" x14ac:dyDescent="0.2">
      <c r="A535" s="255"/>
      <c r="B535" s="243" t="str">
        <f>+'Lista de Precios'!$B$62</f>
        <v>Pegamento para Ceramico impermeable</v>
      </c>
      <c r="C535" s="251"/>
      <c r="D535" s="100"/>
      <c r="E535" s="174" t="str">
        <f>+'Lista de Precios'!$C$62</f>
        <v>kg</v>
      </c>
      <c r="F535" s="175">
        <f>+'Lista de Precios'!$D$62</f>
        <v>562.32740214349701</v>
      </c>
      <c r="G535" s="65">
        <v>0.4</v>
      </c>
      <c r="H535" s="226">
        <f t="shared" si="43"/>
        <v>224.93096085739882</v>
      </c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1:28" ht="15" customHeight="1" x14ac:dyDescent="0.25">
      <c r="A536" s="255"/>
      <c r="B536" s="264" t="str">
        <f>+'Lista de Precios'!$B$64</f>
        <v>Pastina para Ceramicos</v>
      </c>
      <c r="C536" s="64"/>
      <c r="D536" s="249"/>
      <c r="E536" s="174" t="str">
        <f>+'Lista de Precios'!$C$64</f>
        <v>kg</v>
      </c>
      <c r="F536" s="175">
        <f>+'Lista de Precios'!$D$64</f>
        <v>3191.3718927450109</v>
      </c>
      <c r="G536" s="65">
        <v>0.03</v>
      </c>
      <c r="H536" s="226">
        <f t="shared" si="43"/>
        <v>95.741156782350316</v>
      </c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1:28" ht="15" customHeight="1" x14ac:dyDescent="0.2">
      <c r="A537" s="255"/>
      <c r="B537" s="171"/>
      <c r="C537" s="224"/>
      <c r="D537" s="227"/>
      <c r="E537" s="174"/>
      <c r="F537" s="175"/>
      <c r="G537" s="65"/>
      <c r="H537" s="226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1:28" ht="15" customHeight="1" x14ac:dyDescent="0.25">
      <c r="A538" s="255"/>
      <c r="B538" s="681" t="s">
        <v>132</v>
      </c>
      <c r="C538" s="572"/>
      <c r="D538" s="228"/>
      <c r="E538" s="183"/>
      <c r="F538" s="184"/>
      <c r="G538" s="229"/>
      <c r="H538" s="230">
        <f>SUM(H539:H540)</f>
        <v>3893.2739999999999</v>
      </c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1:28" ht="15" customHeight="1" x14ac:dyDescent="0.2">
      <c r="A539" s="255"/>
      <c r="B539" s="668" t="s">
        <v>133</v>
      </c>
      <c r="C539" s="572"/>
      <c r="D539" s="227"/>
      <c r="E539" s="174" t="s">
        <v>134</v>
      </c>
      <c r="F539" s="175">
        <f>+'Mano de Obra'!$J$8</f>
        <v>10110.714599999999</v>
      </c>
      <c r="G539" s="65">
        <v>0.3</v>
      </c>
      <c r="H539" s="226">
        <f t="shared" ref="H539:H540" si="44">PRODUCT(F539*G539)</f>
        <v>3033.2143799999999</v>
      </c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1:28" ht="15" customHeight="1" x14ac:dyDescent="0.2">
      <c r="A540" s="255"/>
      <c r="B540" s="668" t="s">
        <v>137</v>
      </c>
      <c r="C540" s="572"/>
      <c r="D540" s="227"/>
      <c r="E540" s="174" t="s">
        <v>134</v>
      </c>
      <c r="F540" s="175">
        <f>+'Mano de Obra'!$J$10</f>
        <v>8600.5962</v>
      </c>
      <c r="G540" s="65">
        <v>0.1</v>
      </c>
      <c r="H540" s="226">
        <f t="shared" si="44"/>
        <v>860.05962</v>
      </c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1:28" ht="15" customHeight="1" x14ac:dyDescent="0.2">
      <c r="A541" s="255"/>
      <c r="B541" s="669"/>
      <c r="C541" s="670"/>
      <c r="D541" s="246"/>
      <c r="E541" s="190"/>
      <c r="F541" s="247"/>
      <c r="G541" s="232"/>
      <c r="H541" s="248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1:28" ht="15" customHeight="1" x14ac:dyDescent="0.2">
      <c r="A542" s="255"/>
      <c r="B542" s="194"/>
      <c r="C542" s="234"/>
      <c r="D542" s="234"/>
      <c r="E542" s="165"/>
      <c r="F542" s="166"/>
      <c r="G542" s="178"/>
      <c r="H542" s="61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1:28" ht="15" customHeight="1" x14ac:dyDescent="0.25">
      <c r="A543" s="255"/>
      <c r="B543" s="197"/>
      <c r="C543" s="60"/>
      <c r="D543" s="60"/>
      <c r="E543" s="165"/>
      <c r="F543" s="166"/>
      <c r="G543" s="235" t="s">
        <v>136</v>
      </c>
      <c r="H543" s="236">
        <f>SUM(H533,H538)</f>
        <v>11769.343196505042</v>
      </c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1:28" ht="15" customHeight="1" x14ac:dyDescent="0.25">
      <c r="A544" s="255"/>
      <c r="B544" s="200"/>
      <c r="C544" s="84"/>
      <c r="D544" s="84"/>
      <c r="E544" s="165"/>
      <c r="F544" s="166"/>
      <c r="G544" s="178"/>
      <c r="H544" s="201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1:28" ht="15" customHeight="1" x14ac:dyDescent="0.2">
      <c r="A545" s="255"/>
      <c r="B545" s="197"/>
      <c r="C545" s="60"/>
      <c r="D545" s="60"/>
      <c r="E545" s="165"/>
      <c r="F545" s="166"/>
      <c r="G545" s="60"/>
      <c r="H545" s="61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1:28" ht="15" customHeight="1" thickBot="1" x14ac:dyDescent="0.3">
      <c r="A546" s="255"/>
      <c r="B546" s="256"/>
      <c r="C546" s="257"/>
      <c r="D546" s="257"/>
      <c r="E546" s="258"/>
      <c r="F546" s="259"/>
      <c r="G546" s="260"/>
      <c r="H546" s="261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1:28" ht="15" customHeight="1" thickBot="1" x14ac:dyDescent="0.25">
      <c r="A547" s="255"/>
      <c r="B547" s="274">
        <f>+Presupuesto!A40</f>
        <v>7</v>
      </c>
      <c r="C547" s="696" t="str">
        <f>+Presupuesto!B40</f>
        <v>REVESTIMIENTOS</v>
      </c>
      <c r="D547" s="697"/>
      <c r="E547" s="697"/>
      <c r="F547" s="697"/>
      <c r="G547" s="697"/>
      <c r="H547" s="698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1:28" ht="15" customHeight="1" thickBot="1" x14ac:dyDescent="0.25">
      <c r="A548" s="255"/>
      <c r="B548" s="154" t="str">
        <f>+Presupuesto!A44</f>
        <v>7.4</v>
      </c>
      <c r="C548" s="674" t="str">
        <f>+Presupuesto!B44</f>
        <v>Revestimiento piedra laja</v>
      </c>
      <c r="D548" s="672"/>
      <c r="E548" s="672"/>
      <c r="F548" s="672"/>
      <c r="G548" s="673"/>
      <c r="H548" s="155" t="str">
        <f>+Presupuesto!C44</f>
        <v>m2</v>
      </c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1:28" ht="15" customHeight="1" x14ac:dyDescent="0.25">
      <c r="A549" s="255"/>
      <c r="B549" s="675" t="s">
        <v>126</v>
      </c>
      <c r="C549" s="676"/>
      <c r="D549" s="214"/>
      <c r="E549" s="678" t="s">
        <v>123</v>
      </c>
      <c r="F549" s="157" t="s">
        <v>127</v>
      </c>
      <c r="G549" s="215" t="s">
        <v>128</v>
      </c>
      <c r="H549" s="216" t="s">
        <v>127</v>
      </c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1:28" ht="15" customHeight="1" thickBot="1" x14ac:dyDescent="0.3">
      <c r="A550" s="255"/>
      <c r="B550" s="677"/>
      <c r="C550" s="659"/>
      <c r="D550" s="217"/>
      <c r="E550" s="679"/>
      <c r="F550" s="161" t="s">
        <v>129</v>
      </c>
      <c r="G550" s="218" t="s">
        <v>130</v>
      </c>
      <c r="H550" s="219" t="s">
        <v>124</v>
      </c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1:28" ht="15" customHeight="1" thickBot="1" x14ac:dyDescent="0.25">
      <c r="A551" s="255"/>
      <c r="B551" s="164"/>
      <c r="C551" s="86"/>
      <c r="D551" s="86"/>
      <c r="E551" s="165"/>
      <c r="F551" s="166"/>
      <c r="G551" s="86"/>
      <c r="H551" s="220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1:28" ht="15" customHeight="1" x14ac:dyDescent="0.25">
      <c r="A552" s="255"/>
      <c r="B552" s="680" t="s">
        <v>131</v>
      </c>
      <c r="C552" s="664"/>
      <c r="D552" s="221"/>
      <c r="E552" s="168"/>
      <c r="F552" s="169"/>
      <c r="G552" s="222"/>
      <c r="H552" s="223">
        <f>SUM(H553:H554)</f>
        <v>33905.52031949802</v>
      </c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1:28" ht="15" customHeight="1" x14ac:dyDescent="0.25">
      <c r="A553" s="255"/>
      <c r="B553" s="418" t="str">
        <f>+'Lista de Precios'!B67</f>
        <v>Piedra laja lince color oxido</v>
      </c>
      <c r="C553" s="64"/>
      <c r="D553" s="245"/>
      <c r="E553" s="174" t="str">
        <f>+'Lista de Precios'!C67</f>
        <v>m2</v>
      </c>
      <c r="F553" s="175">
        <f>+'Lista de Precios'!D67</f>
        <v>23983.255707001586</v>
      </c>
      <c r="G553" s="65">
        <v>1.3</v>
      </c>
      <c r="H553" s="226">
        <f t="shared" ref="H553:H554" si="45">PRODUCT(F553*G553)</f>
        <v>31178.232419102063</v>
      </c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1:28" ht="15" customHeight="1" x14ac:dyDescent="0.2">
      <c r="A554" s="255"/>
      <c r="B554" s="243" t="str">
        <f>+'Lista de Precios'!$B$62</f>
        <v>Pegamento para Ceramico impermeable</v>
      </c>
      <c r="C554" s="251"/>
      <c r="D554" s="100"/>
      <c r="E554" s="174" t="str">
        <f>+'Lista de Precios'!$C$62</f>
        <v>kg</v>
      </c>
      <c r="F554" s="175">
        <f>+'Lista de Precios'!$D$62</f>
        <v>562.32740214349701</v>
      </c>
      <c r="G554" s="65">
        <v>4.8499999999999996</v>
      </c>
      <c r="H554" s="226">
        <f t="shared" si="45"/>
        <v>2727.2879003959602</v>
      </c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1:28" ht="15" customHeight="1" x14ac:dyDescent="0.2">
      <c r="A555" s="255"/>
      <c r="B555" s="171"/>
      <c r="C555" s="224"/>
      <c r="D555" s="227"/>
      <c r="E555" s="174"/>
      <c r="F555" s="175"/>
      <c r="G555" s="65"/>
      <c r="H555" s="226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1:28" ht="15" customHeight="1" x14ac:dyDescent="0.25">
      <c r="A556" s="255"/>
      <c r="B556" s="681" t="s">
        <v>132</v>
      </c>
      <c r="C556" s="572"/>
      <c r="D556" s="228"/>
      <c r="E556" s="183"/>
      <c r="F556" s="184"/>
      <c r="G556" s="229"/>
      <c r="H556" s="230">
        <f>SUM(H557:H558)</f>
        <v>22532.382264</v>
      </c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1:28" ht="15" customHeight="1" x14ac:dyDescent="0.2">
      <c r="A557" s="255"/>
      <c r="B557" s="668" t="s">
        <v>133</v>
      </c>
      <c r="C557" s="572"/>
      <c r="D557" s="227"/>
      <c r="E557" s="174" t="s">
        <v>134</v>
      </c>
      <c r="F557" s="175">
        <f>+'Mano de Obra'!$J$8</f>
        <v>10110.714599999999</v>
      </c>
      <c r="G557" s="65">
        <v>1.48</v>
      </c>
      <c r="H557" s="226">
        <f t="shared" ref="H557:H558" si="46">PRODUCT(F557*G557)</f>
        <v>14963.857607999998</v>
      </c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1:28" ht="15" customHeight="1" x14ac:dyDescent="0.2">
      <c r="A558" s="255"/>
      <c r="B558" s="668" t="s">
        <v>137</v>
      </c>
      <c r="C558" s="572"/>
      <c r="D558" s="227"/>
      <c r="E558" s="174" t="s">
        <v>134</v>
      </c>
      <c r="F558" s="175">
        <f>+'Mano de Obra'!$J$10</f>
        <v>8600.5962</v>
      </c>
      <c r="G558" s="65">
        <v>0.88</v>
      </c>
      <c r="H558" s="226">
        <f t="shared" si="46"/>
        <v>7568.5246559999996</v>
      </c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1:28" ht="15" customHeight="1" thickBot="1" x14ac:dyDescent="0.25">
      <c r="A559" s="255"/>
      <c r="B559" s="669"/>
      <c r="C559" s="670"/>
      <c r="D559" s="246"/>
      <c r="E559" s="190"/>
      <c r="F559" s="247"/>
      <c r="G559" s="232"/>
      <c r="H559" s="248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1:28" ht="15" customHeight="1" thickBot="1" x14ac:dyDescent="0.25">
      <c r="A560" s="255"/>
      <c r="B560" s="194"/>
      <c r="C560" s="234"/>
      <c r="D560" s="234"/>
      <c r="E560" s="165"/>
      <c r="F560" s="166"/>
      <c r="G560" s="178"/>
      <c r="H560" s="61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1:28" ht="15" customHeight="1" thickBot="1" x14ac:dyDescent="0.3">
      <c r="A561" s="255"/>
      <c r="B561" s="197"/>
      <c r="C561" s="60"/>
      <c r="D561" s="60"/>
      <c r="E561" s="165"/>
      <c r="F561" s="166"/>
      <c r="G561" s="235" t="s">
        <v>136</v>
      </c>
      <c r="H561" s="236">
        <f>SUM(H552,H556)</f>
        <v>56437.90258349802</v>
      </c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1:28" ht="15" customHeight="1" x14ac:dyDescent="0.25">
      <c r="A562" s="255"/>
      <c r="B562" s="200"/>
      <c r="C562" s="84"/>
      <c r="D562" s="84"/>
      <c r="E562" s="165"/>
      <c r="F562" s="166"/>
      <c r="G562" s="178"/>
      <c r="H562" s="201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1:28" ht="15" customHeight="1" x14ac:dyDescent="0.25">
      <c r="A563" s="255"/>
      <c r="B563" s="200"/>
      <c r="C563" s="84"/>
      <c r="D563" s="84"/>
      <c r="E563" s="165"/>
      <c r="F563" s="166"/>
      <c r="G563" s="178"/>
      <c r="H563" s="201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1:28" ht="15" customHeight="1" thickBot="1" x14ac:dyDescent="0.25">
      <c r="A564" s="255"/>
      <c r="B564" s="197"/>
      <c r="C564" s="60"/>
      <c r="D564" s="60"/>
      <c r="E564" s="165"/>
      <c r="F564" s="166"/>
      <c r="G564" s="60"/>
      <c r="H564" s="61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1:28" ht="15" customHeight="1" thickBot="1" x14ac:dyDescent="0.25">
      <c r="A565" s="255"/>
      <c r="B565" s="274">
        <f>+Presupuesto!A40</f>
        <v>7</v>
      </c>
      <c r="C565" s="696" t="str">
        <f>+Presupuesto!B40</f>
        <v>REVESTIMIENTOS</v>
      </c>
      <c r="D565" s="697"/>
      <c r="E565" s="697"/>
      <c r="F565" s="697"/>
      <c r="G565" s="697"/>
      <c r="H565" s="698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1:28" ht="15" customHeight="1" thickBot="1" x14ac:dyDescent="0.25">
      <c r="A566" s="255"/>
      <c r="B566" s="154" t="str">
        <f>+Presupuesto!A45</f>
        <v>7.5</v>
      </c>
      <c r="C566" s="674" t="str">
        <f>+Presupuesto!B45</f>
        <v>Revestimiento tejuela refractaria</v>
      </c>
      <c r="D566" s="672"/>
      <c r="E566" s="672"/>
      <c r="F566" s="672"/>
      <c r="G566" s="673"/>
      <c r="H566" s="155" t="str">
        <f>+Presupuesto!C45</f>
        <v>m2</v>
      </c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1:28" ht="15" customHeight="1" x14ac:dyDescent="0.25">
      <c r="A567" s="255"/>
      <c r="B567" s="675" t="s">
        <v>126</v>
      </c>
      <c r="C567" s="676"/>
      <c r="D567" s="214"/>
      <c r="E567" s="678" t="s">
        <v>123</v>
      </c>
      <c r="F567" s="157" t="s">
        <v>127</v>
      </c>
      <c r="G567" s="215" t="s">
        <v>128</v>
      </c>
      <c r="H567" s="216" t="s">
        <v>127</v>
      </c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1:28" ht="15" customHeight="1" thickBot="1" x14ac:dyDescent="0.3">
      <c r="A568" s="255"/>
      <c r="B568" s="677"/>
      <c r="C568" s="659"/>
      <c r="D568" s="217"/>
      <c r="E568" s="679"/>
      <c r="F568" s="161" t="s">
        <v>129</v>
      </c>
      <c r="G568" s="218" t="s">
        <v>130</v>
      </c>
      <c r="H568" s="219" t="s">
        <v>124</v>
      </c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1:28" ht="15" customHeight="1" thickBot="1" x14ac:dyDescent="0.25">
      <c r="A569" s="255"/>
      <c r="B569" s="164"/>
      <c r="C569" s="86"/>
      <c r="D569" s="86"/>
      <c r="E569" s="165"/>
      <c r="F569" s="166"/>
      <c r="G569" s="86"/>
      <c r="H569" s="220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1:28" ht="15" customHeight="1" x14ac:dyDescent="0.25">
      <c r="A570" s="255"/>
      <c r="B570" s="680" t="s">
        <v>131</v>
      </c>
      <c r="C570" s="664"/>
      <c r="D570" s="221"/>
      <c r="E570" s="168"/>
      <c r="F570" s="169"/>
      <c r="G570" s="222"/>
      <c r="H570" s="223">
        <f>SUM(H571:H572)</f>
        <v>2281.8724742892414</v>
      </c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1:28" ht="15" customHeight="1" x14ac:dyDescent="0.25">
      <c r="A571" s="255"/>
      <c r="B571" s="264" t="str">
        <f>+'Lista de Precios'!B68</f>
        <v>Tejuela refractaria</v>
      </c>
      <c r="C571" s="64"/>
      <c r="D571" s="245"/>
      <c r="E571" s="174" t="str">
        <f>+'Lista de Precios'!C68</f>
        <v>u</v>
      </c>
      <c r="F571" s="175">
        <f>+'Lista de Precios'!D68</f>
        <v>1669.2345972073101</v>
      </c>
      <c r="G571" s="65">
        <v>1.1000000000000001</v>
      </c>
      <c r="H571" s="226">
        <f t="shared" ref="H571:H574" si="47">PRODUCT(F571*G571)</f>
        <v>1836.1580569280413</v>
      </c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1:28" ht="15" customHeight="1" x14ac:dyDescent="0.25">
      <c r="A572" s="255"/>
      <c r="B572" s="264" t="str">
        <f>+'Lista de Precios'!B12</f>
        <v>Cemento Portland</v>
      </c>
      <c r="C572" s="64"/>
      <c r="D572" s="249"/>
      <c r="E572" s="174" t="str">
        <f>+'Lista de Precios'!C12</f>
        <v>kg</v>
      </c>
      <c r="F572" s="175">
        <f>+'Lista de Precios'!D12</f>
        <v>262.18495138894116</v>
      </c>
      <c r="G572" s="65">
        <v>1.7</v>
      </c>
      <c r="H572" s="226">
        <f t="shared" si="47"/>
        <v>445.71441736119993</v>
      </c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1:28" ht="15" customHeight="1" x14ac:dyDescent="0.25">
      <c r="A573" s="255"/>
      <c r="B573" s="264" t="str">
        <f>+'Lista de Precios'!B14</f>
        <v>Cal hidratada en bolsa</v>
      </c>
      <c r="C573" s="64"/>
      <c r="D573" s="245"/>
      <c r="E573" s="174" t="str">
        <f>+'Lista de Precios'!C14</f>
        <v>kg</v>
      </c>
      <c r="F573" s="175">
        <f>+'Lista de Precios'!D14</f>
        <v>331.992214333454</v>
      </c>
      <c r="G573" s="65">
        <v>3.1</v>
      </c>
      <c r="H573" s="226">
        <f t="shared" si="47"/>
        <v>1029.1758644337074</v>
      </c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1:28" ht="15" customHeight="1" x14ac:dyDescent="0.25">
      <c r="A574" s="255"/>
      <c r="B574" s="264" t="str">
        <f>+'Lista de Precios'!B15</f>
        <v>Tierra refractaria en bolsa</v>
      </c>
      <c r="C574" s="64"/>
      <c r="D574" s="249"/>
      <c r="E574" s="174" t="str">
        <f>+'Lista de Precios'!C15</f>
        <v>kg</v>
      </c>
      <c r="F574" s="175">
        <f>+'Lista de Precios'!D15</f>
        <v>895.37487972805911</v>
      </c>
      <c r="G574" s="65">
        <v>0.05</v>
      </c>
      <c r="H574" s="226">
        <f t="shared" si="47"/>
        <v>44.76874398640296</v>
      </c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1:28" ht="15" customHeight="1" x14ac:dyDescent="0.2">
      <c r="A575" s="255"/>
      <c r="B575" s="171"/>
      <c r="C575" s="224"/>
      <c r="D575" s="227"/>
      <c r="E575" s="174"/>
      <c r="F575" s="175"/>
      <c r="G575" s="65"/>
      <c r="H575" s="226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1:28" ht="15" customHeight="1" x14ac:dyDescent="0.25">
      <c r="A576" s="255"/>
      <c r="B576" s="681" t="s">
        <v>132</v>
      </c>
      <c r="C576" s="572"/>
      <c r="D576" s="228"/>
      <c r="E576" s="183"/>
      <c r="F576" s="184"/>
      <c r="G576" s="229"/>
      <c r="H576" s="230">
        <f>SUM(H577:H578)</f>
        <v>21667.721502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1:28" ht="15" customHeight="1" x14ac:dyDescent="0.2">
      <c r="A577" s="255"/>
      <c r="B577" s="668" t="s">
        <v>133</v>
      </c>
      <c r="C577" s="572"/>
      <c r="D577" s="227"/>
      <c r="E577" s="174" t="s">
        <v>134</v>
      </c>
      <c r="F577" s="175">
        <f>+'Mano de Obra'!$J$8</f>
        <v>10110.714599999999</v>
      </c>
      <c r="G577" s="65">
        <v>1.42</v>
      </c>
      <c r="H577" s="226">
        <f t="shared" ref="H577:H578" si="48">PRODUCT(F577*G577)</f>
        <v>14357.214731999999</v>
      </c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1:28" ht="15" customHeight="1" x14ac:dyDescent="0.2">
      <c r="A578" s="255"/>
      <c r="B578" s="668" t="s">
        <v>137</v>
      </c>
      <c r="C578" s="572"/>
      <c r="D578" s="227"/>
      <c r="E578" s="174" t="s">
        <v>134</v>
      </c>
      <c r="F578" s="175">
        <f>+'Mano de Obra'!$J$10</f>
        <v>8600.5962</v>
      </c>
      <c r="G578" s="65">
        <v>0.85</v>
      </c>
      <c r="H578" s="226">
        <f t="shared" si="48"/>
        <v>7310.50677</v>
      </c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1:28" ht="15" customHeight="1" thickBot="1" x14ac:dyDescent="0.25">
      <c r="A579" s="255"/>
      <c r="B579" s="669"/>
      <c r="C579" s="670"/>
      <c r="D579" s="246"/>
      <c r="E579" s="190"/>
      <c r="F579" s="247"/>
      <c r="G579" s="232"/>
      <c r="H579" s="248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1:28" ht="15" customHeight="1" thickBot="1" x14ac:dyDescent="0.25">
      <c r="A580" s="255"/>
      <c r="B580" s="194"/>
      <c r="C580" s="234"/>
      <c r="D580" s="234"/>
      <c r="E580" s="165"/>
      <c r="F580" s="166"/>
      <c r="G580" s="178"/>
      <c r="H580" s="61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1:28" ht="15" customHeight="1" thickBot="1" x14ac:dyDescent="0.3">
      <c r="A581" s="255"/>
      <c r="B581" s="197"/>
      <c r="C581" s="60"/>
      <c r="D581" s="60"/>
      <c r="E581" s="165"/>
      <c r="F581" s="166"/>
      <c r="G581" s="235" t="s">
        <v>136</v>
      </c>
      <c r="H581" s="236">
        <f>SUM(H570,H576)</f>
        <v>23949.593976289241</v>
      </c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1:28" ht="15" customHeight="1" x14ac:dyDescent="0.25">
      <c r="A582" s="255"/>
      <c r="B582" s="200"/>
      <c r="C582" s="84"/>
      <c r="D582" s="84"/>
      <c r="E582" s="165"/>
      <c r="F582" s="166"/>
      <c r="G582" s="178"/>
      <c r="H582" s="201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1:28" ht="15" customHeight="1" x14ac:dyDescent="0.25">
      <c r="A583" s="255"/>
      <c r="B583" s="200"/>
      <c r="C583" s="84"/>
      <c r="D583" s="84"/>
      <c r="E583" s="165"/>
      <c r="F583" s="166"/>
      <c r="G583" s="178"/>
      <c r="H583" s="201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1:28" ht="15" customHeight="1" thickBot="1" x14ac:dyDescent="0.25">
      <c r="A584" s="255"/>
      <c r="B584" s="197"/>
      <c r="C584" s="60"/>
      <c r="D584" s="60"/>
      <c r="E584" s="165"/>
      <c r="F584" s="166"/>
      <c r="G584" s="60"/>
      <c r="H584" s="61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1:28" ht="15" customHeight="1" thickBot="1" x14ac:dyDescent="0.25">
      <c r="A585" s="255"/>
      <c r="B585" s="276">
        <f>+Presupuesto!$A$47</f>
        <v>8</v>
      </c>
      <c r="C585" s="711" t="str">
        <f>+Presupuesto!B$47</f>
        <v>MARMOLERIA Y GRANITO</v>
      </c>
      <c r="D585" s="672"/>
      <c r="E585" s="672"/>
      <c r="F585" s="672"/>
      <c r="G585" s="672"/>
      <c r="H585" s="673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1:28" ht="15" customHeight="1" x14ac:dyDescent="0.2">
      <c r="A586" s="255"/>
      <c r="B586" s="154" t="str">
        <f>+Presupuesto!A48</f>
        <v>8.1</v>
      </c>
      <c r="C586" s="674" t="str">
        <f>+Presupuesto!B48</f>
        <v>Mesada de Granito Natural tipo Negro Brasil e=2cm</v>
      </c>
      <c r="D586" s="672"/>
      <c r="E586" s="672"/>
      <c r="F586" s="672"/>
      <c r="G586" s="673"/>
      <c r="H586" s="155" t="str">
        <f>+Presupuesto!C48</f>
        <v>m2</v>
      </c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1:28" ht="15" customHeight="1" x14ac:dyDescent="0.25">
      <c r="A587" s="255"/>
      <c r="B587" s="675" t="s">
        <v>126</v>
      </c>
      <c r="C587" s="676"/>
      <c r="D587" s="214"/>
      <c r="E587" s="678" t="s">
        <v>123</v>
      </c>
      <c r="F587" s="157" t="s">
        <v>127</v>
      </c>
      <c r="G587" s="215" t="s">
        <v>128</v>
      </c>
      <c r="H587" s="216" t="s">
        <v>127</v>
      </c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1:28" ht="15" customHeight="1" x14ac:dyDescent="0.25">
      <c r="A588" s="255"/>
      <c r="B588" s="677"/>
      <c r="C588" s="659"/>
      <c r="D588" s="217"/>
      <c r="E588" s="679"/>
      <c r="F588" s="161" t="s">
        <v>129</v>
      </c>
      <c r="G588" s="218" t="s">
        <v>130</v>
      </c>
      <c r="H588" s="219" t="s">
        <v>124</v>
      </c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1:28" ht="15" customHeight="1" x14ac:dyDescent="0.2">
      <c r="A589" s="255"/>
      <c r="B589" s="164"/>
      <c r="C589" s="86"/>
      <c r="D589" s="86"/>
      <c r="E589" s="165"/>
      <c r="F589" s="166"/>
      <c r="G589" s="86"/>
      <c r="H589" s="220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1:28" ht="15" customHeight="1" x14ac:dyDescent="0.25">
      <c r="A590" s="255"/>
      <c r="B590" s="680" t="s">
        <v>131</v>
      </c>
      <c r="C590" s="664"/>
      <c r="D590" s="221"/>
      <c r="E590" s="168"/>
      <c r="F590" s="169"/>
      <c r="G590" s="222"/>
      <c r="H590" s="223">
        <f>SUM(H591:H593)</f>
        <v>668329.3156209829</v>
      </c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1:28" ht="15" customHeight="1" x14ac:dyDescent="0.25">
      <c r="A591" s="255"/>
      <c r="B591" s="264" t="str">
        <f>+'Lista de Precios'!$B$70</f>
        <v>Mesada de Granito Natural tipo Negro Brasil e=2cm</v>
      </c>
      <c r="C591" s="64"/>
      <c r="D591" s="245"/>
      <c r="E591" s="174" t="str">
        <f>+'Lista de Precios'!$C$70</f>
        <v>m2</v>
      </c>
      <c r="F591" s="175">
        <f>+'Lista de Precios'!$D$70</f>
        <v>634282.60585580394</v>
      </c>
      <c r="G591" s="65">
        <v>1.05</v>
      </c>
      <c r="H591" s="226">
        <f t="shared" ref="H591:H593" si="49">PRODUCT(F591*G591)</f>
        <v>665996.73614859418</v>
      </c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1:28" ht="15" customHeight="1" x14ac:dyDescent="0.25">
      <c r="A592" s="255"/>
      <c r="B592" s="243" t="str">
        <f>+'Lista de Precios'!$B$18</f>
        <v xml:space="preserve">Arena Mediana Lavada </v>
      </c>
      <c r="C592" s="64"/>
      <c r="D592" s="245"/>
      <c r="E592" s="174" t="str">
        <f>+'Lista de Precios'!$C$18</f>
        <v>m3</v>
      </c>
      <c r="F592" s="175">
        <f>+'Lista de Precios'!$D$18</f>
        <v>25315.658801835016</v>
      </c>
      <c r="G592" s="65">
        <v>0.03</v>
      </c>
      <c r="H592" s="226">
        <f t="shared" si="49"/>
        <v>759.4697640550504</v>
      </c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1:28" ht="15" customHeight="1" x14ac:dyDescent="0.25">
      <c r="A593" s="255"/>
      <c r="B593" s="243" t="str">
        <f>+'Lista de Precios'!$B$12</f>
        <v>Cemento Portland</v>
      </c>
      <c r="C593" s="64"/>
      <c r="D593" s="245"/>
      <c r="E593" s="174" t="str">
        <f>+'Lista de Precios'!$C$12</f>
        <v>kg</v>
      </c>
      <c r="F593" s="175">
        <f>+'Lista de Precios'!$D$12</f>
        <v>262.18495138894116</v>
      </c>
      <c r="G593" s="65">
        <v>6</v>
      </c>
      <c r="H593" s="226">
        <f t="shared" si="49"/>
        <v>1573.1097083336469</v>
      </c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1:28" ht="15" customHeight="1" x14ac:dyDescent="0.25">
      <c r="A594" s="255"/>
      <c r="B594" s="209"/>
      <c r="C594" s="227"/>
      <c r="D594" s="277"/>
      <c r="E594" s="174"/>
      <c r="F594" s="175"/>
      <c r="G594" s="65"/>
      <c r="H594" s="226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1:28" ht="15" customHeight="1" x14ac:dyDescent="0.25">
      <c r="A595" s="255"/>
      <c r="B595" s="681" t="s">
        <v>132</v>
      </c>
      <c r="C595" s="572"/>
      <c r="D595" s="228"/>
      <c r="E595" s="183"/>
      <c r="F595" s="184"/>
      <c r="G595" s="229"/>
      <c r="H595" s="230">
        <f>SUM(H596:H597)</f>
        <v>28066.966199999999</v>
      </c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1:28" ht="15" customHeight="1" x14ac:dyDescent="0.2">
      <c r="A596" s="255"/>
      <c r="B596" s="668" t="s">
        <v>133</v>
      </c>
      <c r="C596" s="572"/>
      <c r="D596" s="227"/>
      <c r="E596" s="174" t="s">
        <v>134</v>
      </c>
      <c r="F596" s="175">
        <f>+'Mano de Obra'!$J$8</f>
        <v>10110.714599999999</v>
      </c>
      <c r="G596" s="65">
        <v>1.5</v>
      </c>
      <c r="H596" s="226">
        <f t="shared" ref="H596:H597" si="50">PRODUCT(F596*G596)</f>
        <v>15166.071899999999</v>
      </c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1:28" ht="15" customHeight="1" x14ac:dyDescent="0.2">
      <c r="A597" s="255"/>
      <c r="B597" s="668" t="s">
        <v>137</v>
      </c>
      <c r="C597" s="572"/>
      <c r="D597" s="227"/>
      <c r="E597" s="174" t="s">
        <v>134</v>
      </c>
      <c r="F597" s="175">
        <f>+'Mano de Obra'!$J$10</f>
        <v>8600.5962</v>
      </c>
      <c r="G597" s="65">
        <v>1.5</v>
      </c>
      <c r="H597" s="226">
        <f t="shared" si="50"/>
        <v>12900.8943</v>
      </c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1:28" ht="15" customHeight="1" x14ac:dyDescent="0.2">
      <c r="A598" s="255"/>
      <c r="B598" s="669"/>
      <c r="C598" s="670"/>
      <c r="D598" s="246"/>
      <c r="E598" s="190"/>
      <c r="F598" s="247"/>
      <c r="G598" s="232"/>
      <c r="H598" s="248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1:28" ht="15" customHeight="1" x14ac:dyDescent="0.2">
      <c r="A599" s="255"/>
      <c r="B599" s="194"/>
      <c r="C599" s="234"/>
      <c r="D599" s="234"/>
      <c r="E599" s="165"/>
      <c r="F599" s="166"/>
      <c r="G599" s="178"/>
      <c r="H599" s="61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1:28" ht="15" customHeight="1" x14ac:dyDescent="0.25">
      <c r="A600" s="255"/>
      <c r="B600" s="197"/>
      <c r="C600" s="60"/>
      <c r="D600" s="60"/>
      <c r="E600" s="165"/>
      <c r="F600" s="166"/>
      <c r="G600" s="235" t="s">
        <v>136</v>
      </c>
      <c r="H600" s="236">
        <f>SUM(H590,H595)</f>
        <v>696396.28182098293</v>
      </c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1:28" ht="15" customHeight="1" x14ac:dyDescent="0.25">
      <c r="A601" s="255"/>
      <c r="B601" s="200"/>
      <c r="C601" s="84"/>
      <c r="D601" s="84"/>
      <c r="E601" s="165"/>
      <c r="F601" s="166"/>
      <c r="G601" s="178"/>
      <c r="H601" s="201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1:28" ht="15" customHeight="1" x14ac:dyDescent="0.2">
      <c r="A602" s="255"/>
      <c r="B602" s="197"/>
      <c r="C602" s="60"/>
      <c r="D602" s="60"/>
      <c r="E602" s="165"/>
      <c r="F602" s="166"/>
      <c r="G602" s="60"/>
      <c r="H602" s="61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1:28" ht="15" customHeight="1" x14ac:dyDescent="0.25">
      <c r="A603" s="255"/>
      <c r="B603" s="256"/>
      <c r="C603" s="257"/>
      <c r="D603" s="257"/>
      <c r="E603" s="258"/>
      <c r="F603" s="259"/>
      <c r="G603" s="260"/>
      <c r="H603" s="261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1:28" ht="15" customHeight="1" x14ac:dyDescent="0.2">
      <c r="A604" s="255"/>
      <c r="B604" s="276">
        <f>+Presupuesto!$A$47</f>
        <v>8</v>
      </c>
      <c r="C604" s="711" t="str">
        <f>+Presupuesto!B$47</f>
        <v>MARMOLERIA Y GRANITO</v>
      </c>
      <c r="D604" s="672"/>
      <c r="E604" s="672"/>
      <c r="F604" s="672"/>
      <c r="G604" s="672"/>
      <c r="H604" s="673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1:28" ht="15" customHeight="1" x14ac:dyDescent="0.2">
      <c r="A605" s="255"/>
      <c r="B605" s="154" t="str">
        <f>+Presupuesto!A49</f>
        <v>8.2</v>
      </c>
      <c r="C605" s="674" t="str">
        <f>+Presupuesto!B49</f>
        <v>Mesada de Granito Natural tipo Galala e=2cm</v>
      </c>
      <c r="D605" s="672"/>
      <c r="E605" s="672"/>
      <c r="F605" s="672"/>
      <c r="G605" s="673"/>
      <c r="H605" s="155" t="str">
        <f>+Presupuesto!C49</f>
        <v>m2</v>
      </c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1:28" ht="15" customHeight="1" x14ac:dyDescent="0.25">
      <c r="A606" s="255"/>
      <c r="B606" s="675" t="s">
        <v>126</v>
      </c>
      <c r="C606" s="676"/>
      <c r="D606" s="214"/>
      <c r="E606" s="678" t="s">
        <v>123</v>
      </c>
      <c r="F606" s="157" t="s">
        <v>127</v>
      </c>
      <c r="G606" s="215" t="s">
        <v>128</v>
      </c>
      <c r="H606" s="216" t="s">
        <v>127</v>
      </c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1:28" ht="15" customHeight="1" x14ac:dyDescent="0.25">
      <c r="A607" s="255"/>
      <c r="B607" s="677"/>
      <c r="C607" s="659"/>
      <c r="D607" s="217"/>
      <c r="E607" s="679"/>
      <c r="F607" s="161" t="s">
        <v>129</v>
      </c>
      <c r="G607" s="218" t="s">
        <v>130</v>
      </c>
      <c r="H607" s="219" t="s">
        <v>124</v>
      </c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1:28" ht="15" customHeight="1" x14ac:dyDescent="0.2">
      <c r="A608" s="255"/>
      <c r="B608" s="164"/>
      <c r="C608" s="86"/>
      <c r="D608" s="86"/>
      <c r="E608" s="165"/>
      <c r="F608" s="166"/>
      <c r="G608" s="86"/>
      <c r="H608" s="220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1:28" ht="15" customHeight="1" x14ac:dyDescent="0.25">
      <c r="A609" s="255"/>
      <c r="B609" s="680" t="s">
        <v>131</v>
      </c>
      <c r="C609" s="664"/>
      <c r="D609" s="221"/>
      <c r="E609" s="168"/>
      <c r="F609" s="169"/>
      <c r="G609" s="222"/>
      <c r="H609" s="223">
        <f>SUM(H610:H612)</f>
        <v>740751.13554332417</v>
      </c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1:28" ht="15" customHeight="1" x14ac:dyDescent="0.25">
      <c r="A610" s="255"/>
      <c r="B610" s="264" t="str">
        <f>+'Lista de Precios'!$B$71</f>
        <v>Mesada de Granito Natural Tipo Galala e=2cm</v>
      </c>
      <c r="C610" s="64"/>
      <c r="D610" s="249"/>
      <c r="E610" s="174" t="str">
        <f>+'Lista de Precios'!$C$71</f>
        <v>m2</v>
      </c>
      <c r="F610" s="175">
        <f>+'Lista de Precios'!$D$71</f>
        <v>738418.55607093545</v>
      </c>
      <c r="G610" s="65">
        <v>1</v>
      </c>
      <c r="H610" s="226">
        <f t="shared" ref="H610:H612" si="51">PRODUCT(F610*G610)</f>
        <v>738418.55607093545</v>
      </c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1:28" ht="15" customHeight="1" x14ac:dyDescent="0.25">
      <c r="A611" s="255"/>
      <c r="B611" s="243" t="str">
        <f>+'Lista de Precios'!$B$18</f>
        <v xml:space="preserve">Arena Mediana Lavada </v>
      </c>
      <c r="C611" s="64"/>
      <c r="D611" s="245"/>
      <c r="E611" s="174" t="str">
        <f>+'Lista de Precios'!$C$18</f>
        <v>m3</v>
      </c>
      <c r="F611" s="175">
        <f>+'Lista de Precios'!$D$18</f>
        <v>25315.658801835016</v>
      </c>
      <c r="G611" s="65">
        <v>0.03</v>
      </c>
      <c r="H611" s="226">
        <f t="shared" si="51"/>
        <v>759.4697640550504</v>
      </c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1:28" ht="15" customHeight="1" x14ac:dyDescent="0.25">
      <c r="A612" s="255"/>
      <c r="B612" s="243" t="str">
        <f>+'Lista de Precios'!$B$12</f>
        <v>Cemento Portland</v>
      </c>
      <c r="C612" s="64"/>
      <c r="D612" s="245"/>
      <c r="E612" s="174" t="str">
        <f>+'Lista de Precios'!$C$12</f>
        <v>kg</v>
      </c>
      <c r="F612" s="175">
        <f>+'Lista de Precios'!$D$12</f>
        <v>262.18495138894116</v>
      </c>
      <c r="G612" s="65">
        <v>6</v>
      </c>
      <c r="H612" s="226">
        <f t="shared" si="51"/>
        <v>1573.1097083336469</v>
      </c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1:28" ht="15" customHeight="1" x14ac:dyDescent="0.25">
      <c r="A613" s="255"/>
      <c r="B613" s="209"/>
      <c r="C613" s="227"/>
      <c r="D613" s="277"/>
      <c r="E613" s="174"/>
      <c r="F613" s="175"/>
      <c r="G613" s="65"/>
      <c r="H613" s="226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1:28" ht="15" customHeight="1" x14ac:dyDescent="0.25">
      <c r="A614" s="255"/>
      <c r="B614" s="681" t="s">
        <v>132</v>
      </c>
      <c r="C614" s="572"/>
      <c r="D614" s="228"/>
      <c r="E614" s="183"/>
      <c r="F614" s="184"/>
      <c r="G614" s="229"/>
      <c r="H614" s="230">
        <f>SUM(H615:H616)</f>
        <v>28066.966199999999</v>
      </c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1:28" ht="15" customHeight="1" x14ac:dyDescent="0.2">
      <c r="A615" s="255"/>
      <c r="B615" s="668" t="s">
        <v>133</v>
      </c>
      <c r="C615" s="572"/>
      <c r="D615" s="227"/>
      <c r="E615" s="174" t="s">
        <v>134</v>
      </c>
      <c r="F615" s="175">
        <f>+'Mano de Obra'!$J$8</f>
        <v>10110.714599999999</v>
      </c>
      <c r="G615" s="65">
        <v>1.5</v>
      </c>
      <c r="H615" s="226">
        <f t="shared" ref="H615:H616" si="52">PRODUCT(F615*G615)</f>
        <v>15166.071899999999</v>
      </c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1:28" ht="15" customHeight="1" x14ac:dyDescent="0.2">
      <c r="A616" s="255"/>
      <c r="B616" s="668" t="s">
        <v>137</v>
      </c>
      <c r="C616" s="572"/>
      <c r="D616" s="227"/>
      <c r="E616" s="174" t="s">
        <v>134</v>
      </c>
      <c r="F616" s="175">
        <f>+'Mano de Obra'!$J$10</f>
        <v>8600.5962</v>
      </c>
      <c r="G616" s="65">
        <v>1.5</v>
      </c>
      <c r="H616" s="226">
        <f t="shared" si="52"/>
        <v>12900.8943</v>
      </c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1:28" ht="15" customHeight="1" x14ac:dyDescent="0.2">
      <c r="A617" s="255"/>
      <c r="B617" s="669"/>
      <c r="C617" s="670"/>
      <c r="D617" s="246"/>
      <c r="E617" s="190"/>
      <c r="F617" s="247"/>
      <c r="G617" s="232"/>
      <c r="H617" s="248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1:28" ht="15" customHeight="1" x14ac:dyDescent="0.2">
      <c r="A618" s="255"/>
      <c r="B618" s="194"/>
      <c r="C618" s="234"/>
      <c r="D618" s="234"/>
      <c r="E618" s="165"/>
      <c r="F618" s="166"/>
      <c r="G618" s="178"/>
      <c r="H618" s="61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1:28" ht="15" customHeight="1" x14ac:dyDescent="0.25">
      <c r="A619" s="255"/>
      <c r="B619" s="197"/>
      <c r="C619" s="60"/>
      <c r="D619" s="60"/>
      <c r="E619" s="165"/>
      <c r="F619" s="166"/>
      <c r="G619" s="235" t="s">
        <v>136</v>
      </c>
      <c r="H619" s="236">
        <f>SUM(H609,H614)</f>
        <v>768818.10174332419</v>
      </c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1:28" ht="15" customHeight="1" x14ac:dyDescent="0.25">
      <c r="A620" s="255"/>
      <c r="B620" s="200"/>
      <c r="C620" s="84"/>
      <c r="D620" s="84"/>
      <c r="E620" s="165"/>
      <c r="F620" s="166"/>
      <c r="G620" s="178"/>
      <c r="H620" s="201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1:28" ht="15" customHeight="1" x14ac:dyDescent="0.2">
      <c r="A621" s="255"/>
      <c r="B621" s="197"/>
      <c r="C621" s="60"/>
      <c r="D621" s="60"/>
      <c r="E621" s="165"/>
      <c r="F621" s="166"/>
      <c r="G621" s="60"/>
      <c r="H621" s="61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1:28" ht="15" customHeight="1" x14ac:dyDescent="0.25">
      <c r="A622" s="255"/>
      <c r="B622" s="256"/>
      <c r="C622" s="257"/>
      <c r="D622" s="257"/>
      <c r="E622" s="258"/>
      <c r="F622" s="259"/>
      <c r="G622" s="260"/>
      <c r="H622" s="261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1:28" ht="15" customHeight="1" x14ac:dyDescent="0.2">
      <c r="A623" s="255"/>
      <c r="B623" s="276">
        <f>+Presupuesto!$A$47</f>
        <v>8</v>
      </c>
      <c r="C623" s="711" t="str">
        <f>+Presupuesto!B$47</f>
        <v>MARMOLERIA Y GRANITO</v>
      </c>
      <c r="D623" s="672"/>
      <c r="E623" s="672"/>
      <c r="F623" s="672"/>
      <c r="G623" s="672"/>
      <c r="H623" s="673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1:28" ht="15" customHeight="1" x14ac:dyDescent="0.2">
      <c r="A624" s="255"/>
      <c r="B624" s="154" t="str">
        <f>+Presupuesto!A50</f>
        <v>8.3</v>
      </c>
      <c r="C624" s="674" t="str">
        <f>+Presupuesto!B50</f>
        <v>Mesada de Granito Natural tipo Gris Mara e=2cm</v>
      </c>
      <c r="D624" s="672"/>
      <c r="E624" s="672"/>
      <c r="F624" s="672"/>
      <c r="G624" s="673"/>
      <c r="H624" s="155" t="str">
        <f>+Presupuesto!C50</f>
        <v>m2</v>
      </c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1:28" ht="15" customHeight="1" x14ac:dyDescent="0.25">
      <c r="A625" s="255"/>
      <c r="B625" s="675" t="s">
        <v>126</v>
      </c>
      <c r="C625" s="676"/>
      <c r="D625" s="214"/>
      <c r="E625" s="678" t="s">
        <v>123</v>
      </c>
      <c r="F625" s="157" t="s">
        <v>127</v>
      </c>
      <c r="G625" s="215" t="s">
        <v>128</v>
      </c>
      <c r="H625" s="216" t="s">
        <v>127</v>
      </c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1:28" ht="15" customHeight="1" x14ac:dyDescent="0.25">
      <c r="A626" s="255"/>
      <c r="B626" s="677"/>
      <c r="C626" s="659"/>
      <c r="D626" s="217"/>
      <c r="E626" s="679"/>
      <c r="F626" s="161" t="s">
        <v>129</v>
      </c>
      <c r="G626" s="218" t="s">
        <v>130</v>
      </c>
      <c r="H626" s="219" t="s">
        <v>124</v>
      </c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1:28" ht="15" customHeight="1" x14ac:dyDescent="0.2">
      <c r="A627" s="255"/>
      <c r="B627" s="164"/>
      <c r="C627" s="86"/>
      <c r="D627" s="86"/>
      <c r="E627" s="165"/>
      <c r="F627" s="166"/>
      <c r="G627" s="86"/>
      <c r="H627" s="220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1:28" ht="15" customHeight="1" x14ac:dyDescent="0.25">
      <c r="A628" s="255"/>
      <c r="B628" s="680" t="s">
        <v>131</v>
      </c>
      <c r="C628" s="664"/>
      <c r="D628" s="221"/>
      <c r="E628" s="168"/>
      <c r="F628" s="169"/>
      <c r="G628" s="222"/>
      <c r="H628" s="223">
        <f>SUM(H629:H631)</f>
        <v>403684.78288976796</v>
      </c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1:28" ht="15" customHeight="1" x14ac:dyDescent="0.25">
      <c r="A629" s="255"/>
      <c r="B629" s="264" t="str">
        <f>+'Lista de Precios'!B72</f>
        <v>Mesada de Granito Natural Tipo Gris Mara e=2cm</v>
      </c>
      <c r="C629" s="64"/>
      <c r="D629" s="245"/>
      <c r="E629" s="174" t="str">
        <f>+'Lista de Precios'!$C$70</f>
        <v>m2</v>
      </c>
      <c r="F629" s="175">
        <f>+'Lista de Precios'!$D$72</f>
        <v>382240.19373083743</v>
      </c>
      <c r="G629" s="65">
        <v>1.05</v>
      </c>
      <c r="H629" s="226">
        <f t="shared" ref="H629:H631" si="53">PRODUCT(F629*G629)</f>
        <v>401352.20341737929</v>
      </c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1:28" ht="15" customHeight="1" x14ac:dyDescent="0.25">
      <c r="A630" s="255"/>
      <c r="B630" s="243" t="str">
        <f>+'Lista de Precios'!$B$18</f>
        <v xml:space="preserve">Arena Mediana Lavada </v>
      </c>
      <c r="C630" s="64"/>
      <c r="D630" s="245"/>
      <c r="E630" s="174" t="str">
        <f>+'Lista de Precios'!$C$18</f>
        <v>m3</v>
      </c>
      <c r="F630" s="175">
        <f>+'Lista de Precios'!$D$18</f>
        <v>25315.658801835016</v>
      </c>
      <c r="G630" s="65">
        <v>0.03</v>
      </c>
      <c r="H630" s="226">
        <f t="shared" si="53"/>
        <v>759.4697640550504</v>
      </c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1:28" ht="15" customHeight="1" x14ac:dyDescent="0.25">
      <c r="A631" s="255"/>
      <c r="B631" s="243" t="str">
        <f>+'Lista de Precios'!$B$12</f>
        <v>Cemento Portland</v>
      </c>
      <c r="C631" s="64"/>
      <c r="D631" s="245"/>
      <c r="E631" s="174" t="str">
        <f>+'Lista de Precios'!$C$12</f>
        <v>kg</v>
      </c>
      <c r="F631" s="175">
        <f>+'Lista de Precios'!$D$12</f>
        <v>262.18495138894116</v>
      </c>
      <c r="G631" s="65">
        <v>6</v>
      </c>
      <c r="H631" s="226">
        <f t="shared" si="53"/>
        <v>1573.1097083336469</v>
      </c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1:28" ht="15" customHeight="1" x14ac:dyDescent="0.25">
      <c r="A632" s="255"/>
      <c r="B632" s="209"/>
      <c r="C632" s="227"/>
      <c r="D632" s="277"/>
      <c r="E632" s="174"/>
      <c r="F632" s="175"/>
      <c r="G632" s="65"/>
      <c r="H632" s="226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1:28" ht="15" customHeight="1" x14ac:dyDescent="0.25">
      <c r="A633" s="255"/>
      <c r="B633" s="681" t="s">
        <v>132</v>
      </c>
      <c r="C633" s="572"/>
      <c r="D633" s="228"/>
      <c r="E633" s="183"/>
      <c r="F633" s="184"/>
      <c r="G633" s="229"/>
      <c r="H633" s="230">
        <f>SUM(H634:H635)</f>
        <v>28066.966199999999</v>
      </c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1:28" ht="15" customHeight="1" x14ac:dyDescent="0.2">
      <c r="A634" s="255"/>
      <c r="B634" s="668" t="s">
        <v>133</v>
      </c>
      <c r="C634" s="572"/>
      <c r="D634" s="227"/>
      <c r="E634" s="174" t="s">
        <v>134</v>
      </c>
      <c r="F634" s="175">
        <f>+'Mano de Obra'!$J$8</f>
        <v>10110.714599999999</v>
      </c>
      <c r="G634" s="65">
        <v>1.5</v>
      </c>
      <c r="H634" s="226">
        <f t="shared" ref="H634:H635" si="54">PRODUCT(F634*G634)</f>
        <v>15166.071899999999</v>
      </c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1:28" ht="15" customHeight="1" x14ac:dyDescent="0.2">
      <c r="A635" s="255"/>
      <c r="B635" s="668" t="s">
        <v>137</v>
      </c>
      <c r="C635" s="572"/>
      <c r="D635" s="227"/>
      <c r="E635" s="174" t="s">
        <v>134</v>
      </c>
      <c r="F635" s="175">
        <f>+'Mano de Obra'!$J$10</f>
        <v>8600.5962</v>
      </c>
      <c r="G635" s="65">
        <v>1.5</v>
      </c>
      <c r="H635" s="226">
        <f t="shared" si="54"/>
        <v>12900.8943</v>
      </c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1:28" ht="15" customHeight="1" x14ac:dyDescent="0.2">
      <c r="A636" s="255"/>
      <c r="B636" s="669"/>
      <c r="C636" s="670"/>
      <c r="D636" s="246"/>
      <c r="E636" s="190"/>
      <c r="F636" s="247"/>
      <c r="G636" s="232"/>
      <c r="H636" s="248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1:28" ht="15" customHeight="1" x14ac:dyDescent="0.2">
      <c r="A637" s="255"/>
      <c r="B637" s="194"/>
      <c r="C637" s="234"/>
      <c r="D637" s="234"/>
      <c r="E637" s="165"/>
      <c r="F637" s="166"/>
      <c r="G637" s="178"/>
      <c r="H637" s="61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1:28" ht="15" customHeight="1" thickBot="1" x14ac:dyDescent="0.3">
      <c r="A638" s="255"/>
      <c r="B638" s="197"/>
      <c r="C638" s="60"/>
      <c r="D638" s="60"/>
      <c r="E638" s="165"/>
      <c r="F638" s="166"/>
      <c r="G638" s="235" t="s">
        <v>136</v>
      </c>
      <c r="H638" s="236">
        <f>SUM(H628,H633)</f>
        <v>431751.74908976798</v>
      </c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1:28" ht="15" customHeight="1" x14ac:dyDescent="0.25">
      <c r="A639" s="255"/>
      <c r="B639" s="200"/>
      <c r="C639" s="84"/>
      <c r="D639" s="84"/>
      <c r="E639" s="165"/>
      <c r="F639" s="166"/>
      <c r="G639" s="178"/>
      <c r="H639" s="201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1:28" ht="15" customHeight="1" x14ac:dyDescent="0.2">
      <c r="A640" s="255"/>
      <c r="B640" s="197"/>
      <c r="C640" s="60"/>
      <c r="D640" s="60"/>
      <c r="E640" s="165"/>
      <c r="F640" s="166"/>
      <c r="G640" s="60"/>
      <c r="H640" s="61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1:28" ht="15" customHeight="1" x14ac:dyDescent="0.25">
      <c r="A641" s="255"/>
      <c r="B641" s="256"/>
      <c r="C641" s="257"/>
      <c r="D641" s="257"/>
      <c r="E641" s="258"/>
      <c r="F641" s="259"/>
      <c r="G641" s="260"/>
      <c r="H641" s="261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1:28" ht="15" customHeight="1" x14ac:dyDescent="0.2">
      <c r="A642" s="255"/>
      <c r="B642" s="278">
        <f>+Presupuesto!$A$52</f>
        <v>9</v>
      </c>
      <c r="C642" s="722" t="str">
        <f>+Presupuesto!$B$52</f>
        <v>CIELORRASOS</v>
      </c>
      <c r="D642" s="672"/>
      <c r="E642" s="672"/>
      <c r="F642" s="672"/>
      <c r="G642" s="672"/>
      <c r="H642" s="673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1:28" ht="15" customHeight="1" x14ac:dyDescent="0.2">
      <c r="A643" s="255"/>
      <c r="B643" s="154" t="str">
        <f>+Presupuesto!A53</f>
        <v>9.1</v>
      </c>
      <c r="C643" s="674" t="str">
        <f>+Presupuesto!B53</f>
        <v xml:space="preserve">Cielorraso suspendido de placas de yeso 9mm </v>
      </c>
      <c r="D643" s="672"/>
      <c r="E643" s="672"/>
      <c r="F643" s="672"/>
      <c r="G643" s="673"/>
      <c r="H643" s="155" t="str">
        <f>+Presupuesto!C53</f>
        <v>m2</v>
      </c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1:28" ht="15" customHeight="1" x14ac:dyDescent="0.25">
      <c r="A644" s="255"/>
      <c r="B644" s="675" t="s">
        <v>126</v>
      </c>
      <c r="C644" s="676"/>
      <c r="D644" s="214"/>
      <c r="E644" s="678" t="s">
        <v>123</v>
      </c>
      <c r="F644" s="157" t="s">
        <v>127</v>
      </c>
      <c r="G644" s="215" t="s">
        <v>128</v>
      </c>
      <c r="H644" s="216" t="s">
        <v>127</v>
      </c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1:28" ht="15" customHeight="1" x14ac:dyDescent="0.25">
      <c r="A645" s="255"/>
      <c r="B645" s="677"/>
      <c r="C645" s="659"/>
      <c r="D645" s="217"/>
      <c r="E645" s="679"/>
      <c r="F645" s="161" t="s">
        <v>129</v>
      </c>
      <c r="G645" s="218" t="s">
        <v>130</v>
      </c>
      <c r="H645" s="219" t="s">
        <v>124</v>
      </c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1:28" ht="15" customHeight="1" x14ac:dyDescent="0.2">
      <c r="A646" s="255"/>
      <c r="B646" s="164"/>
      <c r="C646" s="86"/>
      <c r="D646" s="86"/>
      <c r="E646" s="165"/>
      <c r="F646" s="166"/>
      <c r="G646" s="86"/>
      <c r="H646" s="220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1:28" ht="15" customHeight="1" x14ac:dyDescent="0.25">
      <c r="A647" s="255"/>
      <c r="B647" s="680" t="s">
        <v>131</v>
      </c>
      <c r="C647" s="664"/>
      <c r="D647" s="221"/>
      <c r="E647" s="168"/>
      <c r="F647" s="169"/>
      <c r="G647" s="222"/>
      <c r="H647" s="223">
        <f>SUM(H648:H655)</f>
        <v>19455.145888787716</v>
      </c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1:28" ht="15" customHeight="1" x14ac:dyDescent="0.25">
      <c r="A648" s="255"/>
      <c r="B648" s="264" t="str">
        <f>+'Lista de Precios'!$B$74</f>
        <v>Montante 35mm</v>
      </c>
      <c r="C648" s="64"/>
      <c r="D648" s="249"/>
      <c r="E648" s="174" t="str">
        <f>+'Lista de Precios'!$C$74</f>
        <v>u</v>
      </c>
      <c r="F648" s="175">
        <f>+'Lista de Precios'!$D$74</f>
        <v>5198.8023730953182</v>
      </c>
      <c r="G648" s="65">
        <v>1.23</v>
      </c>
      <c r="H648" s="226">
        <f t="shared" ref="H648:H655" si="55">PRODUCT(F648*G648)</f>
        <v>6394.5269189072415</v>
      </c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1:28" ht="15" customHeight="1" x14ac:dyDescent="0.25">
      <c r="A649" s="255"/>
      <c r="B649" s="264" t="str">
        <f>+'Lista de Precios'!$B$75</f>
        <v>Solera 35mm</v>
      </c>
      <c r="C649" s="64"/>
      <c r="D649" s="249"/>
      <c r="E649" s="174" t="str">
        <f>+'Lista de Precios'!$C$75</f>
        <v>u</v>
      </c>
      <c r="F649" s="175">
        <f>+'Lista de Precios'!$D$75</f>
        <v>4585.710413038666</v>
      </c>
      <c r="G649" s="65">
        <v>0.43</v>
      </c>
      <c r="H649" s="226">
        <f t="shared" si="55"/>
        <v>1971.8554776066264</v>
      </c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1:28" ht="15" customHeight="1" x14ac:dyDescent="0.25">
      <c r="A650" s="255"/>
      <c r="B650" s="209" t="str">
        <f>+'Lista de Precios'!$B$76</f>
        <v>Tornillo T1</v>
      </c>
      <c r="C650" s="227"/>
      <c r="D650" s="279"/>
      <c r="E650" s="174" t="str">
        <f>+'Lista de Precios'!$C$76</f>
        <v>u</v>
      </c>
      <c r="F650" s="175">
        <f>+'Lista de Precios'!$D$76</f>
        <v>33.823459211770931</v>
      </c>
      <c r="G650" s="65">
        <v>16</v>
      </c>
      <c r="H650" s="226">
        <f t="shared" si="55"/>
        <v>541.1753473883349</v>
      </c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1:28" ht="15" customHeight="1" x14ac:dyDescent="0.25">
      <c r="A651" s="255"/>
      <c r="B651" s="209" t="str">
        <f>+'Lista de Precios'!$B$77</f>
        <v>Tornillo T2</v>
      </c>
      <c r="C651" s="227"/>
      <c r="D651" s="279"/>
      <c r="E651" s="174" t="str">
        <f>+'Lista de Precios'!$C$77</f>
        <v>u</v>
      </c>
      <c r="F651" s="175">
        <f>+'Lista de Precios'!$D$77</f>
        <v>17.431389996684359</v>
      </c>
      <c r="G651" s="65">
        <v>18</v>
      </c>
      <c r="H651" s="226">
        <f t="shared" si="55"/>
        <v>313.76501994031844</v>
      </c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1:28" ht="15" customHeight="1" x14ac:dyDescent="0.25">
      <c r="A652" s="255"/>
      <c r="B652" s="209" t="str">
        <f>+'Lista de Precios'!$B$79</f>
        <v>Cinta tapajunta</v>
      </c>
      <c r="C652" s="227"/>
      <c r="D652" s="279"/>
      <c r="E652" s="174" t="str">
        <f>+'Lista de Precios'!$C$79</f>
        <v>m</v>
      </c>
      <c r="F652" s="175">
        <f>+'Lista de Precios'!$D$79</f>
        <v>88.455256883058368</v>
      </c>
      <c r="G652" s="65">
        <v>1.65</v>
      </c>
      <c r="H652" s="226">
        <f t="shared" si="55"/>
        <v>145.95117385704629</v>
      </c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1:28" ht="15" customHeight="1" x14ac:dyDescent="0.25">
      <c r="A653" s="255"/>
      <c r="B653" s="209" t="str">
        <f>+'Lista de Precios'!$B$80</f>
        <v>Masilla tapajunta</v>
      </c>
      <c r="C653" s="227"/>
      <c r="D653" s="279"/>
      <c r="E653" s="174" t="str">
        <f>+'Lista de Precios'!$C$80</f>
        <v>kg</v>
      </c>
      <c r="F653" s="175">
        <f>+'Lista de Precios'!$D$80</f>
        <v>1356.6408395315354</v>
      </c>
      <c r="G653" s="65">
        <v>0.9</v>
      </c>
      <c r="H653" s="226">
        <f t="shared" si="55"/>
        <v>1220.9767555783819</v>
      </c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1:28" ht="15" customHeight="1" x14ac:dyDescent="0.25">
      <c r="A654" s="148"/>
      <c r="B654" s="209" t="str">
        <f>+'Lista de Precios'!$B$78</f>
        <v>Taco Fisher 8mm c/tornillo</v>
      </c>
      <c r="C654" s="227"/>
      <c r="D654" s="279"/>
      <c r="E654" s="174" t="str">
        <f>+'Lista de Precios'!$C$78</f>
        <v>u</v>
      </c>
      <c r="F654" s="175">
        <f>+'Lista de Precios'!$D$78</f>
        <v>125.00040896814946</v>
      </c>
      <c r="G654" s="65">
        <v>6</v>
      </c>
      <c r="H654" s="226">
        <f t="shared" si="55"/>
        <v>750.00245380889669</v>
      </c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</row>
    <row r="655" spans="1:28" ht="15" customHeight="1" x14ac:dyDescent="0.25">
      <c r="A655" s="255"/>
      <c r="B655" s="209" t="str">
        <f>+'Lista de Precios'!$B$81</f>
        <v>Placa de yeso tipo Durlock 9,5mm</v>
      </c>
      <c r="C655" s="227"/>
      <c r="D655" s="279"/>
      <c r="E655" s="174" t="str">
        <f>+'Lista de Precios'!$C$81</f>
        <v>u</v>
      </c>
      <c r="F655" s="175">
        <f>+'Lista de Precios'!$D$81</f>
        <v>21937.547950542896</v>
      </c>
      <c r="G655" s="65">
        <v>0.37</v>
      </c>
      <c r="H655" s="226">
        <f t="shared" si="55"/>
        <v>8116.8927417008717</v>
      </c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1:28" ht="15" customHeight="1" x14ac:dyDescent="0.25">
      <c r="A656" s="255"/>
      <c r="B656" s="209"/>
      <c r="C656" s="227"/>
      <c r="D656" s="277"/>
      <c r="E656" s="174"/>
      <c r="F656" s="175"/>
      <c r="G656" s="65"/>
      <c r="H656" s="226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1:28" ht="15" customHeight="1" x14ac:dyDescent="0.25">
      <c r="A657" s="255"/>
      <c r="B657" s="681" t="s">
        <v>132</v>
      </c>
      <c r="C657" s="572"/>
      <c r="D657" s="228"/>
      <c r="E657" s="183"/>
      <c r="F657" s="184"/>
      <c r="G657" s="229"/>
      <c r="H657" s="230">
        <f>SUM(H658:H659)</f>
        <v>16387.144199999999</v>
      </c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1:28" ht="15" customHeight="1" x14ac:dyDescent="0.2">
      <c r="A658" s="255"/>
      <c r="B658" s="668" t="s">
        <v>133</v>
      </c>
      <c r="C658" s="572"/>
      <c r="D658" s="227"/>
      <c r="E658" s="174" t="s">
        <v>134</v>
      </c>
      <c r="F658" s="175">
        <f>+'Mano de Obra'!$J$8</f>
        <v>10110.714599999999</v>
      </c>
      <c r="G658" s="65">
        <v>0.6</v>
      </c>
      <c r="H658" s="226">
        <f t="shared" ref="H658:H659" si="56">PRODUCT(F658*G658)</f>
        <v>6066.4287599999998</v>
      </c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1:28" ht="15" customHeight="1" x14ac:dyDescent="0.2">
      <c r="A659" s="255"/>
      <c r="B659" s="668" t="s">
        <v>137</v>
      </c>
      <c r="C659" s="572"/>
      <c r="D659" s="227"/>
      <c r="E659" s="174" t="s">
        <v>134</v>
      </c>
      <c r="F659" s="175">
        <f>+'Mano de Obra'!$J$10</f>
        <v>8600.5962</v>
      </c>
      <c r="G659" s="65">
        <v>1.2</v>
      </c>
      <c r="H659" s="226">
        <f t="shared" si="56"/>
        <v>10320.71544</v>
      </c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1:28" ht="15" customHeight="1" x14ac:dyDescent="0.2">
      <c r="A660" s="255"/>
      <c r="B660" s="669"/>
      <c r="C660" s="670"/>
      <c r="D660" s="246"/>
      <c r="E660" s="190"/>
      <c r="F660" s="247"/>
      <c r="G660" s="232"/>
      <c r="H660" s="248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1:28" ht="15" customHeight="1" x14ac:dyDescent="0.2">
      <c r="A661" s="255"/>
      <c r="B661" s="194"/>
      <c r="C661" s="234"/>
      <c r="D661" s="234"/>
      <c r="E661" s="165"/>
      <c r="F661" s="166"/>
      <c r="G661" s="178"/>
      <c r="H661" s="61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1:28" ht="15" customHeight="1" x14ac:dyDescent="0.25">
      <c r="A662" s="255"/>
      <c r="B662" s="197"/>
      <c r="C662" s="60"/>
      <c r="D662" s="60"/>
      <c r="E662" s="165"/>
      <c r="F662" s="166"/>
      <c r="G662" s="235" t="s">
        <v>136</v>
      </c>
      <c r="H662" s="236">
        <f>SUM(H647,H657)</f>
        <v>35842.290088787719</v>
      </c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1:28" ht="15" customHeight="1" x14ac:dyDescent="0.25">
      <c r="A663" s="255"/>
      <c r="B663" s="200"/>
      <c r="C663" s="84"/>
      <c r="D663" s="84"/>
      <c r="E663" s="165"/>
      <c r="F663" s="166"/>
      <c r="G663" s="178"/>
      <c r="H663" s="201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1:28" ht="15" customHeight="1" x14ac:dyDescent="0.2">
      <c r="A664" s="255"/>
      <c r="B664" s="197"/>
      <c r="C664" s="60"/>
      <c r="D664" s="60"/>
      <c r="E664" s="165"/>
      <c r="F664" s="166"/>
      <c r="G664" s="60"/>
      <c r="H664" s="61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1:28" ht="15" customHeight="1" x14ac:dyDescent="0.25">
      <c r="A665" s="255"/>
      <c r="B665" s="256"/>
      <c r="C665" s="257"/>
      <c r="D665" s="257"/>
      <c r="E665" s="258"/>
      <c r="F665" s="259"/>
      <c r="G665" s="260"/>
      <c r="H665" s="261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1:28" ht="15" customHeight="1" x14ac:dyDescent="0.2">
      <c r="A666" s="255"/>
      <c r="B666" s="280">
        <f>+Presupuesto!$A$55</f>
        <v>10</v>
      </c>
      <c r="C666" s="709" t="str">
        <f>+Presupuesto!$B$55</f>
        <v>CARPINTERIA</v>
      </c>
      <c r="D666" s="672"/>
      <c r="E666" s="672"/>
      <c r="F666" s="672"/>
      <c r="G666" s="672"/>
      <c r="H666" s="673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1:28" ht="15" customHeight="1" x14ac:dyDescent="0.2">
      <c r="A667" s="255"/>
      <c r="B667" s="154" t="str">
        <f>+Presupuesto!A56</f>
        <v>10.1</v>
      </c>
      <c r="C667" s="674" t="str">
        <f>+Presupuesto!B56</f>
        <v>Carpintería de aluminio linea ROTONDA 640  de HYDRO - DVH y puertas placa con marco de madera</v>
      </c>
      <c r="D667" s="672"/>
      <c r="E667" s="672"/>
      <c r="F667" s="672"/>
      <c r="G667" s="673"/>
      <c r="H667" s="155" t="str">
        <f>+Presupuesto!C56</f>
        <v>gl</v>
      </c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1:28" ht="15" customHeight="1" x14ac:dyDescent="0.25">
      <c r="A668" s="255"/>
      <c r="B668" s="675" t="s">
        <v>126</v>
      </c>
      <c r="C668" s="676"/>
      <c r="D668" s="214"/>
      <c r="E668" s="678" t="s">
        <v>123</v>
      </c>
      <c r="F668" s="157" t="s">
        <v>127</v>
      </c>
      <c r="G668" s="215" t="s">
        <v>128</v>
      </c>
      <c r="H668" s="216" t="s">
        <v>127</v>
      </c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1:28" ht="15" customHeight="1" x14ac:dyDescent="0.25">
      <c r="A669" s="255"/>
      <c r="B669" s="677"/>
      <c r="C669" s="659"/>
      <c r="D669" s="217"/>
      <c r="E669" s="679"/>
      <c r="F669" s="161" t="s">
        <v>129</v>
      </c>
      <c r="G669" s="218" t="s">
        <v>130</v>
      </c>
      <c r="H669" s="219" t="s">
        <v>124</v>
      </c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1:28" ht="15" customHeight="1" x14ac:dyDescent="0.2">
      <c r="A670" s="255"/>
      <c r="B670" s="164"/>
      <c r="C670" s="86"/>
      <c r="D670" s="86"/>
      <c r="E670" s="165"/>
      <c r="F670" s="166"/>
      <c r="G670" s="86"/>
      <c r="H670" s="220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1:28" ht="15" customHeight="1" x14ac:dyDescent="0.25">
      <c r="A671" s="255"/>
      <c r="B671" s="695" t="s">
        <v>131</v>
      </c>
      <c r="C671" s="661"/>
      <c r="D671" s="221"/>
      <c r="E671" s="168"/>
      <c r="F671" s="169"/>
      <c r="G671" s="222"/>
      <c r="H671" s="223">
        <f>SUM(H672:H682)</f>
        <v>36054602.118118219</v>
      </c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1:28" ht="15" customHeight="1" x14ac:dyDescent="0.25">
      <c r="A672" s="255"/>
      <c r="B672" s="413" t="str">
        <f>+'Lista de Precios'!B113</f>
        <v>P01- Puerta tablero 1 hoja (1,00x2,05)</v>
      </c>
      <c r="C672" s="414"/>
      <c r="D672" s="245"/>
      <c r="E672" s="174" t="s">
        <v>138</v>
      </c>
      <c r="F672" s="175">
        <f>+'Lista de Precios'!D113</f>
        <v>975319.06541806378</v>
      </c>
      <c r="G672" s="65">
        <v>2</v>
      </c>
      <c r="H672" s="226">
        <f t="shared" ref="H672:H692" si="57">PRODUCT(F672*G672)</f>
        <v>1950638.1308361276</v>
      </c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1:28" ht="15" customHeight="1" x14ac:dyDescent="0.25">
      <c r="A673" s="255"/>
      <c r="B673" s="413" t="str">
        <f>+'Lista de Precios'!B114</f>
        <v>P02- Puerta tablero 1 hoja (0,90x2,05)</v>
      </c>
      <c r="C673" s="414"/>
      <c r="D673" s="245"/>
      <c r="E673" s="174" t="s">
        <v>138</v>
      </c>
      <c r="F673" s="175">
        <f>+'Lista de Precios'!D114</f>
        <v>780255.25233445154</v>
      </c>
      <c r="G673" s="65">
        <v>1</v>
      </c>
      <c r="H673" s="226">
        <f t="shared" si="57"/>
        <v>780255.25233445154</v>
      </c>
      <c r="I673" s="69"/>
      <c r="J673" s="263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1:28" ht="15" customHeight="1" x14ac:dyDescent="0.25">
      <c r="A674" s="255"/>
      <c r="B674" s="413" t="str">
        <f>+'Lista de Precios'!B115</f>
        <v>P03- Puerta placa c/marco chapa 1 hoja (0,80x2,05)</v>
      </c>
      <c r="C674" s="414"/>
      <c r="D674" s="245"/>
      <c r="E674" s="174" t="s">
        <v>138</v>
      </c>
      <c r="F674" s="175">
        <f>+'Lista de Precios'!D115</f>
        <v>283430.91817791702</v>
      </c>
      <c r="G674" s="65">
        <v>8</v>
      </c>
      <c r="H674" s="226">
        <f t="shared" si="57"/>
        <v>2267447.3454233361</v>
      </c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1:28" ht="15" customHeight="1" x14ac:dyDescent="0.25">
      <c r="A675" s="255"/>
      <c r="B675" s="413" t="str">
        <f>+'Lista de Precios'!B116</f>
        <v>PV1- Puerta aluminio vidriada DVH corrediza 3 hojas (3,25x2,40)</v>
      </c>
      <c r="C675" s="375"/>
      <c r="D675" s="245"/>
      <c r="E675" s="174" t="s">
        <v>138</v>
      </c>
      <c r="F675" s="175">
        <f>+'Lista de Precios'!D116</f>
        <v>10578868.427656533</v>
      </c>
      <c r="G675" s="272">
        <v>1</v>
      </c>
      <c r="H675" s="226">
        <f t="shared" si="57"/>
        <v>10578868.427656533</v>
      </c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1:28" ht="15" customHeight="1" x14ac:dyDescent="0.25">
      <c r="A676" s="255"/>
      <c r="B676" s="413" t="str">
        <f>+'Lista de Precios'!B117</f>
        <v>V01 A- Ventana aluminio DVH Banderola y PF (1,22x1,75)</v>
      </c>
      <c r="C676" s="414"/>
      <c r="D676" s="245"/>
      <c r="E676" s="174" t="s">
        <v>138</v>
      </c>
      <c r="F676" s="405">
        <f>+'Lista de Precios'!D117</f>
        <v>1704852.3620959157</v>
      </c>
      <c r="G676" s="272">
        <v>1</v>
      </c>
      <c r="H676" s="226">
        <f t="shared" si="57"/>
        <v>1704852.3620959157</v>
      </c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1:28" ht="15" customHeight="1" x14ac:dyDescent="0.25">
      <c r="A677" s="255"/>
      <c r="B677" s="413" t="str">
        <f>+'Lista de Precios'!B118</f>
        <v>V01 B- Ventana aluminio DVH Banderola y PF (2,70x1,75)</v>
      </c>
      <c r="C677" s="414"/>
      <c r="D677" s="245"/>
      <c r="E677" s="174" t="s">
        <v>138</v>
      </c>
      <c r="F677" s="405">
        <f>+'Lista de Precios'!D118</f>
        <v>3773033.9161139135</v>
      </c>
      <c r="G677" s="272">
        <v>1</v>
      </c>
      <c r="H677" s="226">
        <f t="shared" si="57"/>
        <v>3773033.9161139135</v>
      </c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1:28" ht="15" customHeight="1" x14ac:dyDescent="0.25">
      <c r="A678" s="255"/>
      <c r="B678" s="413" t="str">
        <f>+'Lista de Precios'!B119</f>
        <v>V02 A- Ventana aluminio DVH PF (1,95x4,80)</v>
      </c>
      <c r="C678" s="414"/>
      <c r="D678" s="245"/>
      <c r="E678" s="174" t="s">
        <v>138</v>
      </c>
      <c r="F678" s="405">
        <f>+'Lista de Precios'!D119</f>
        <v>7474200.5195399439</v>
      </c>
      <c r="G678" s="272">
        <v>1</v>
      </c>
      <c r="H678" s="226">
        <f t="shared" si="57"/>
        <v>7474200.5195399439</v>
      </c>
      <c r="I678" s="69"/>
      <c r="J678" s="69"/>
      <c r="K678" s="263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1:28" ht="15" customHeight="1" x14ac:dyDescent="0.25">
      <c r="A679" s="255"/>
      <c r="B679" s="413" t="str">
        <f>+'Lista de Precios'!B120</f>
        <v>V02 B- Ventana aluminio DVH PF (1,08x4,80)</v>
      </c>
      <c r="C679" s="414"/>
      <c r="D679" s="245"/>
      <c r="E679" s="174" t="s">
        <v>138</v>
      </c>
      <c r="F679" s="405">
        <f>+'Lista de Precios'!D120</f>
        <v>4139557.2108221226</v>
      </c>
      <c r="G679" s="272">
        <v>1</v>
      </c>
      <c r="H679" s="226">
        <f t="shared" si="57"/>
        <v>4139557.2108221226</v>
      </c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1:28" ht="15" customHeight="1" x14ac:dyDescent="0.25">
      <c r="A680" s="255"/>
      <c r="B680" s="413" t="str">
        <f>+'Lista de Precios'!B121</f>
        <v>V03 - Ventana aluminio DVH Banderola y PF (1,00x1,60)</v>
      </c>
      <c r="C680" s="375"/>
      <c r="D680" s="245"/>
      <c r="E680" s="174" t="s">
        <v>138</v>
      </c>
      <c r="F680" s="405">
        <f>+'Lista de Precios'!D121</f>
        <v>1277641.1144512726</v>
      </c>
      <c r="G680" s="272">
        <v>1</v>
      </c>
      <c r="H680" s="226">
        <f t="shared" si="57"/>
        <v>1277641.1144512726</v>
      </c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1:28" ht="15" customHeight="1" x14ac:dyDescent="0.25">
      <c r="A681" s="255"/>
      <c r="B681" s="413" t="str">
        <f>+'Lista de Precios'!B122</f>
        <v>V04 - Ventana aluminio DVH Banderola (0,80x0,60)</v>
      </c>
      <c r="C681" s="375"/>
      <c r="D681" s="245"/>
      <c r="E681" s="174" t="s">
        <v>138</v>
      </c>
      <c r="F681" s="405">
        <f>+'Lista de Precios'!D122</f>
        <v>383292.33433538157</v>
      </c>
      <c r="G681" s="272">
        <v>3</v>
      </c>
      <c r="H681" s="226">
        <f t="shared" si="57"/>
        <v>1149877.0030061447</v>
      </c>
      <c r="I681" s="69"/>
      <c r="J681" s="69"/>
      <c r="K681" s="260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1:28" ht="15" customHeight="1" x14ac:dyDescent="0.25">
      <c r="A682" s="255"/>
      <c r="B682" s="413" t="str">
        <f>+'Lista de Precios'!B123</f>
        <v>V05 - Ventana aluminio DVH 2 hojas corredizas (2,00x0,60)</v>
      </c>
      <c r="C682" s="375"/>
      <c r="D682" s="245"/>
      <c r="E682" s="174" t="s">
        <v>138</v>
      </c>
      <c r="F682" s="405">
        <f>+'Lista de Precios'!D123</f>
        <v>958230.83583845443</v>
      </c>
      <c r="G682" s="272">
        <v>1</v>
      </c>
      <c r="H682" s="226">
        <f t="shared" si="57"/>
        <v>958230.83583845443</v>
      </c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1:28" ht="15" customHeight="1" x14ac:dyDescent="0.25">
      <c r="A683" s="255"/>
      <c r="B683" s="413" t="str">
        <f>+'Lista de Precios'!B124</f>
        <v>V06 - Ventana aluminio DVH rebatible (0,80x1,10)</v>
      </c>
      <c r="C683" s="375"/>
      <c r="D683" s="245"/>
      <c r="E683" s="174" t="s">
        <v>138</v>
      </c>
      <c r="F683" s="405">
        <f>+'Lista de Precios'!D124</f>
        <v>702702.61294819997</v>
      </c>
      <c r="G683" s="272">
        <v>1</v>
      </c>
      <c r="H683" s="226">
        <f t="shared" si="57"/>
        <v>702702.61294819997</v>
      </c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1:28" ht="15" customHeight="1" x14ac:dyDescent="0.25">
      <c r="A684" s="255"/>
      <c r="B684" s="413" t="str">
        <f>+'Lista de Precios'!B125</f>
        <v>V07 - Ventana aluminio DVH 2 hojas corredizas (1,30x1,10)</v>
      </c>
      <c r="C684" s="375"/>
      <c r="D684" s="245"/>
      <c r="E684" s="174" t="s">
        <v>138</v>
      </c>
      <c r="F684" s="405">
        <f>+'Lista de Precios'!D125</f>
        <v>1141891.7460408248</v>
      </c>
      <c r="G684" s="272">
        <v>2</v>
      </c>
      <c r="H684" s="226">
        <f t="shared" si="57"/>
        <v>2283783.4920816496</v>
      </c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1:28" ht="15" customHeight="1" x14ac:dyDescent="0.25">
      <c r="A685" s="255"/>
      <c r="B685" s="413" t="str">
        <f>+'Lista de Precios'!B126</f>
        <v>V11 - Ventana aluminio DVH Banderola (0,80x1,00)</v>
      </c>
      <c r="C685" s="375"/>
      <c r="D685" s="245"/>
      <c r="E685" s="174" t="s">
        <v>138</v>
      </c>
      <c r="F685" s="405">
        <f>+'Lista de Precios'!D126</f>
        <v>638820.55722563632</v>
      </c>
      <c r="G685" s="272">
        <v>1</v>
      </c>
      <c r="H685" s="226">
        <f t="shared" si="57"/>
        <v>638820.55722563632</v>
      </c>
      <c r="I685" s="69"/>
      <c r="J685" s="69"/>
      <c r="K685" s="263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1:28" ht="15" customHeight="1" x14ac:dyDescent="0.25">
      <c r="A686" s="255"/>
      <c r="B686" s="413" t="str">
        <f>+'Lista de Precios'!B127</f>
        <v>V12 - Ventana aluminio DVH rebatible (0,35x1,45)</v>
      </c>
      <c r="C686" s="375"/>
      <c r="D686" s="245"/>
      <c r="E686" s="174" t="s">
        <v>138</v>
      </c>
      <c r="F686" s="405">
        <f>+'Lista de Precios'!D127</f>
        <v>405251.79099001287</v>
      </c>
      <c r="G686" s="272">
        <v>1</v>
      </c>
      <c r="H686" s="226">
        <f t="shared" si="57"/>
        <v>405251.79099001287</v>
      </c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1:28" ht="15" customHeight="1" x14ac:dyDescent="0.25">
      <c r="A687" s="255"/>
      <c r="B687" s="413" t="str">
        <f>+'Lista de Precios'!B128</f>
        <v>V13 - Ventana aluminio DVH 2 hojas corredizas (1,65x1,45)</v>
      </c>
      <c r="C687" s="375"/>
      <c r="D687" s="245"/>
      <c r="E687" s="174" t="s">
        <v>138</v>
      </c>
      <c r="F687" s="405">
        <f>+'Lista de Precios'!D128</f>
        <v>1910472.7289529177</v>
      </c>
      <c r="G687" s="272">
        <v>1</v>
      </c>
      <c r="H687" s="226">
        <f t="shared" si="57"/>
        <v>1910472.7289529177</v>
      </c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1:28" ht="15" customHeight="1" x14ac:dyDescent="0.25">
      <c r="A688" s="255"/>
      <c r="B688" s="413" t="str">
        <f>+'Lista de Precios'!B129</f>
        <v>V14 A - Ventana aluminio DVH PF (1,15x1,45)</v>
      </c>
      <c r="C688" s="375"/>
      <c r="D688" s="245"/>
      <c r="E688" s="174" t="s">
        <v>138</v>
      </c>
      <c r="F688" s="405">
        <f>+'Lista de Precios'!D129</f>
        <v>1331541.598967185</v>
      </c>
      <c r="G688" s="272">
        <v>1</v>
      </c>
      <c r="H688" s="226">
        <f t="shared" si="57"/>
        <v>1331541.598967185</v>
      </c>
      <c r="I688" s="69"/>
      <c r="J688" s="69"/>
      <c r="K688" s="260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1:28" ht="15" customHeight="1" x14ac:dyDescent="0.25">
      <c r="A689" s="255"/>
      <c r="B689" s="413" t="str">
        <f>+'Lista de Precios'!B130</f>
        <v>V14 B - Ventana aluminio DVH Banderola y PF (2,00x1,45)</v>
      </c>
      <c r="C689" s="375"/>
      <c r="D689" s="245"/>
      <c r="E689" s="174" t="s">
        <v>138</v>
      </c>
      <c r="F689" s="405">
        <f>+'Lista de Precios'!D130</f>
        <v>2315724.5199429309</v>
      </c>
      <c r="G689" s="272">
        <v>1</v>
      </c>
      <c r="H689" s="226">
        <f t="shared" si="57"/>
        <v>2315724.5199429309</v>
      </c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1:28" ht="15" customHeight="1" x14ac:dyDescent="0.25">
      <c r="A690" s="255"/>
      <c r="B690" s="413" t="str">
        <f>+'Lista de Precios'!B131</f>
        <v>V15 - Ventana aluminio DVH Banderola y PF (0,55x1,45)</v>
      </c>
      <c r="C690" s="375"/>
      <c r="D690" s="245"/>
      <c r="E690" s="174" t="s">
        <v>138</v>
      </c>
      <c r="F690" s="405">
        <f>+'Lista de Precios'!D131</f>
        <v>636824.24298430595</v>
      </c>
      <c r="G690" s="272">
        <v>1</v>
      </c>
      <c r="H690" s="226">
        <f t="shared" si="57"/>
        <v>636824.24298430595</v>
      </c>
      <c r="I690" s="69"/>
      <c r="J690" s="69"/>
      <c r="K690" s="260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1:28" ht="15" customHeight="1" x14ac:dyDescent="0.25">
      <c r="A691" s="255"/>
      <c r="B691" s="413" t="str">
        <f>+'Lista de Precios'!B132</f>
        <v>V16 - Ventana aluminio DVH 3 hojas corredizas (3,60x2,05)</v>
      </c>
      <c r="C691" s="375"/>
      <c r="D691" s="245"/>
      <c r="E691" s="174" t="s">
        <v>138</v>
      </c>
      <c r="F691" s="405">
        <f>+'Lista de Precios'!D132</f>
        <v>5893119.640406494</v>
      </c>
      <c r="G691" s="272">
        <v>1</v>
      </c>
      <c r="H691" s="226">
        <f t="shared" si="57"/>
        <v>5893119.640406494</v>
      </c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1:28" ht="15" customHeight="1" x14ac:dyDescent="0.25">
      <c r="A692" s="255"/>
      <c r="B692" s="413" t="str">
        <f>+'Lista de Precios'!B133</f>
        <v>VF1 - Ventana aluminio DVH PF (2,65x1,80)</v>
      </c>
      <c r="C692" s="375"/>
      <c r="D692" s="245"/>
      <c r="E692" s="174" t="s">
        <v>138</v>
      </c>
      <c r="F692" s="405">
        <f>+'Lista de Precios'!D133</f>
        <v>3808967.5724578542</v>
      </c>
      <c r="G692" s="272">
        <v>1</v>
      </c>
      <c r="H692" s="226">
        <f t="shared" si="57"/>
        <v>3808967.5724578542</v>
      </c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1:28" ht="15" customHeight="1" x14ac:dyDescent="0.25">
      <c r="A693" s="255"/>
      <c r="B693" s="209"/>
      <c r="C693" s="227"/>
      <c r="D693" s="245"/>
      <c r="E693" s="174"/>
      <c r="F693" s="175"/>
      <c r="G693" s="65"/>
      <c r="H693" s="226"/>
      <c r="I693" s="69"/>
      <c r="J693" s="69"/>
      <c r="K693" s="260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1:28" ht="15" customHeight="1" x14ac:dyDescent="0.25">
      <c r="A694" s="255"/>
      <c r="B694" s="681" t="s">
        <v>132</v>
      </c>
      <c r="C694" s="572"/>
      <c r="D694" s="228"/>
      <c r="E694" s="183"/>
      <c r="F694" s="184"/>
      <c r="G694" s="229"/>
      <c r="H694" s="230">
        <f>SUM(H695:H696)</f>
        <v>130979.17559999999</v>
      </c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1:28" ht="15" customHeight="1" x14ac:dyDescent="0.2">
      <c r="A695" s="255"/>
      <c r="B695" s="668" t="s">
        <v>133</v>
      </c>
      <c r="C695" s="572"/>
      <c r="D695" s="227"/>
      <c r="E695" s="174" t="s">
        <v>134</v>
      </c>
      <c r="F695" s="175">
        <f>+'Mano de Obra'!$J$8</f>
        <v>10110.714599999999</v>
      </c>
      <c r="G695" s="65">
        <v>7</v>
      </c>
      <c r="H695" s="226">
        <f t="shared" ref="H695:H696" si="58">PRODUCT(F695*G695)</f>
        <v>70775.002199999988</v>
      </c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1:28" ht="15" customHeight="1" x14ac:dyDescent="0.2">
      <c r="A696" s="255"/>
      <c r="B696" s="668" t="s">
        <v>137</v>
      </c>
      <c r="C696" s="572"/>
      <c r="D696" s="227"/>
      <c r="E696" s="174" t="s">
        <v>134</v>
      </c>
      <c r="F696" s="175">
        <f>+'Mano de Obra'!$J$10</f>
        <v>8600.5962</v>
      </c>
      <c r="G696" s="65">
        <v>7</v>
      </c>
      <c r="H696" s="226">
        <f t="shared" si="58"/>
        <v>60204.1734</v>
      </c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1:28" ht="15" customHeight="1" x14ac:dyDescent="0.2">
      <c r="A697" s="255"/>
      <c r="B697" s="669"/>
      <c r="C697" s="670"/>
      <c r="D697" s="246"/>
      <c r="E697" s="190"/>
      <c r="F697" s="247"/>
      <c r="G697" s="232"/>
      <c r="H697" s="248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1:28" ht="15" customHeight="1" x14ac:dyDescent="0.2">
      <c r="A698" s="255"/>
      <c r="B698" s="194"/>
      <c r="C698" s="234"/>
      <c r="D698" s="234"/>
      <c r="E698" s="165"/>
      <c r="F698" s="166"/>
      <c r="G698" s="178"/>
      <c r="H698" s="61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1:28" ht="15" customHeight="1" thickBot="1" x14ac:dyDescent="0.3">
      <c r="A699" s="255"/>
      <c r="B699" s="197"/>
      <c r="C699" s="60"/>
      <c r="D699" s="60"/>
      <c r="E699" s="165"/>
      <c r="F699" s="166"/>
      <c r="G699" s="235" t="s">
        <v>136</v>
      </c>
      <c r="H699" s="236">
        <f>SUM(H671,H694)</f>
        <v>36185581.293718219</v>
      </c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1:28" ht="15" customHeight="1" x14ac:dyDescent="0.2">
      <c r="A700" s="255"/>
      <c r="B700" s="197"/>
      <c r="C700" s="60"/>
      <c r="D700" s="60"/>
      <c r="E700" s="165"/>
      <c r="F700" s="166"/>
      <c r="G700" s="166"/>
      <c r="H700" s="166"/>
      <c r="I700" s="166"/>
      <c r="J700" s="166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1:28" ht="15" customHeight="1" x14ac:dyDescent="0.2">
      <c r="A701" s="255"/>
      <c r="B701" s="197"/>
      <c r="C701" s="60"/>
      <c r="D701" s="60"/>
      <c r="E701" s="165"/>
      <c r="F701" s="166"/>
      <c r="G701" s="166"/>
      <c r="H701" s="166"/>
      <c r="I701" s="166"/>
      <c r="J701" s="166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1:28" ht="15" customHeight="1" thickBot="1" x14ac:dyDescent="0.25">
      <c r="A702" s="255"/>
      <c r="B702" s="197"/>
      <c r="C702" s="60"/>
      <c r="D702" s="60"/>
      <c r="E702" s="165"/>
      <c r="F702" s="166"/>
      <c r="G702" s="166"/>
      <c r="H702" s="166"/>
      <c r="I702" s="166"/>
      <c r="J702" s="166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1:28" ht="15" customHeight="1" thickBot="1" x14ac:dyDescent="0.25">
      <c r="A703" s="255"/>
      <c r="B703" s="547">
        <f>+Presupuesto!A58</f>
        <v>11</v>
      </c>
      <c r="C703" s="703" t="str">
        <f>+Presupuesto!B58</f>
        <v>MUEBLES DE COCINA Y ASADOR, PLACARDS, VANITORYS Y VESTIDORES</v>
      </c>
      <c r="D703" s="704"/>
      <c r="E703" s="704"/>
      <c r="F703" s="704"/>
      <c r="G703" s="704"/>
      <c r="H703" s="705"/>
      <c r="I703" s="166"/>
      <c r="J703" s="166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1:28" ht="15" customHeight="1" thickBot="1" x14ac:dyDescent="0.25">
      <c r="A704" s="255"/>
      <c r="B704" s="154" t="str">
        <f>+Presupuesto!A59</f>
        <v>11.1</v>
      </c>
      <c r="C704" s="674" t="str">
        <f>+Presupuesto!B59</f>
        <v xml:space="preserve">Muebles y despensa de cocina, muebles de asador, vanitorys de baños, vestidores y puertas de vestidores </v>
      </c>
      <c r="D704" s="672"/>
      <c r="E704" s="672"/>
      <c r="F704" s="672"/>
      <c r="G704" s="673"/>
      <c r="H704" s="155" t="str">
        <f>+Presupuesto!C93</f>
        <v>gl</v>
      </c>
      <c r="I704" s="166"/>
      <c r="J704" s="166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1:28" ht="15" customHeight="1" x14ac:dyDescent="0.25">
      <c r="A705" s="255"/>
      <c r="B705" s="675" t="s">
        <v>126</v>
      </c>
      <c r="C705" s="676"/>
      <c r="D705" s="214"/>
      <c r="E705" s="678" t="s">
        <v>123</v>
      </c>
      <c r="F705" s="157" t="s">
        <v>127</v>
      </c>
      <c r="G705" s="215" t="s">
        <v>128</v>
      </c>
      <c r="H705" s="216" t="s">
        <v>127</v>
      </c>
      <c r="I705" s="166"/>
      <c r="J705" s="166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1:28" ht="15" customHeight="1" thickBot="1" x14ac:dyDescent="0.3">
      <c r="A706" s="255"/>
      <c r="B706" s="677"/>
      <c r="C706" s="659"/>
      <c r="D706" s="217"/>
      <c r="E706" s="679"/>
      <c r="F706" s="161" t="s">
        <v>129</v>
      </c>
      <c r="G706" s="218" t="s">
        <v>130</v>
      </c>
      <c r="H706" s="219" t="s">
        <v>124</v>
      </c>
      <c r="I706" s="166"/>
      <c r="J706" s="166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1:28" ht="15" customHeight="1" thickBot="1" x14ac:dyDescent="0.25">
      <c r="A707" s="255"/>
      <c r="B707" s="164"/>
      <c r="C707" s="86"/>
      <c r="D707" s="86"/>
      <c r="E707" s="165"/>
      <c r="F707" s="166"/>
      <c r="G707" s="86"/>
      <c r="H707" s="220"/>
      <c r="I707" s="166"/>
      <c r="J707" s="166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1:28" ht="15" customHeight="1" x14ac:dyDescent="0.25">
      <c r="A708" s="255"/>
      <c r="B708" s="695" t="s">
        <v>131</v>
      </c>
      <c r="C708" s="661"/>
      <c r="D708" s="221"/>
      <c r="E708" s="168"/>
      <c r="F708" s="169"/>
      <c r="G708" s="222"/>
      <c r="H708" s="223">
        <f>SUM(H709:H713)</f>
        <v>14576805.523162005</v>
      </c>
      <c r="I708" s="166"/>
      <c r="J708" s="166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1:28" ht="15" customHeight="1" x14ac:dyDescent="0.25">
      <c r="A709" s="255"/>
      <c r="B709" s="413" t="str">
        <f>+'Lista de Precios'!B135</f>
        <v>Muebles de cocina línea Eclipse, despensa de cocina y muebles de asador</v>
      </c>
      <c r="C709" s="414"/>
      <c r="D709" s="245"/>
      <c r="E709" s="174" t="str">
        <f>+'Lista de Precios'!C135</f>
        <v>u</v>
      </c>
      <c r="F709" s="175">
        <f>+'Lista de Precios'!D135</f>
        <v>4544114.1912057586</v>
      </c>
      <c r="G709" s="65">
        <v>1</v>
      </c>
      <c r="H709" s="226">
        <f t="shared" ref="H709:H713" si="59">PRODUCT(F709*G709)</f>
        <v>4544114.1912057586</v>
      </c>
      <c r="I709" s="166"/>
      <c r="J709" s="166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1:28" ht="15" customHeight="1" x14ac:dyDescent="0.25">
      <c r="A710" s="255"/>
      <c r="B710" s="413" t="str">
        <f>+'Lista de Precios'!B136</f>
        <v>Vanitory en baño de planta alta y Vanitory de Suite</v>
      </c>
      <c r="C710" s="414"/>
      <c r="D710" s="245"/>
      <c r="E710" s="174" t="str">
        <f>+'Lista de Precios'!C136</f>
        <v>u</v>
      </c>
      <c r="F710" s="175">
        <f>+'Lista de Precios'!D136</f>
        <v>908822.83824115212</v>
      </c>
      <c r="G710" s="65">
        <v>1</v>
      </c>
      <c r="H710" s="226">
        <f t="shared" si="59"/>
        <v>908822.83824115212</v>
      </c>
      <c r="I710" s="166"/>
      <c r="J710" s="166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1:28" ht="15" customHeight="1" x14ac:dyDescent="0.25">
      <c r="A711" s="255"/>
      <c r="B711" s="413" t="str">
        <f>+'Lista de Precios'!B137</f>
        <v>Vestidor 1 con puertas</v>
      </c>
      <c r="C711" s="414"/>
      <c r="D711" s="245"/>
      <c r="E711" s="174" t="str">
        <f>+'Lista de Precios'!C137</f>
        <v>u</v>
      </c>
      <c r="F711" s="175">
        <f>+'Lista de Precios'!D137</f>
        <v>2815568.7929823925</v>
      </c>
      <c r="G711" s="65">
        <v>1</v>
      </c>
      <c r="H711" s="226">
        <f t="shared" si="59"/>
        <v>2815568.7929823925</v>
      </c>
      <c r="I711" s="166"/>
      <c r="J711" s="166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1:28" ht="15" customHeight="1" x14ac:dyDescent="0.25">
      <c r="A712" s="255"/>
      <c r="B712" s="413" t="str">
        <f>+'Lista de Precios'!B138</f>
        <v>Vestidor 2 con puertas</v>
      </c>
      <c r="C712" s="375"/>
      <c r="D712" s="245"/>
      <c r="E712" s="174" t="str">
        <f>+'Lista de Precios'!C138</f>
        <v>u</v>
      </c>
      <c r="F712" s="175">
        <f>+'Lista de Precios'!D138</f>
        <v>2815568.7929823925</v>
      </c>
      <c r="G712" s="272">
        <v>1</v>
      </c>
      <c r="H712" s="226">
        <f t="shared" si="59"/>
        <v>2815568.7929823925</v>
      </c>
      <c r="I712" s="166"/>
      <c r="J712" s="166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1:28" ht="15" customHeight="1" x14ac:dyDescent="0.25">
      <c r="A713" s="255"/>
      <c r="B713" s="413" t="str">
        <f>+'Lista de Precios'!B139</f>
        <v>Vestidor Suite</v>
      </c>
      <c r="C713" s="414"/>
      <c r="D713" s="245"/>
      <c r="E713" s="174" t="str">
        <f>+'Lista de Precios'!C139</f>
        <v>u</v>
      </c>
      <c r="F713" s="175">
        <f>+'Lista de Precios'!D139</f>
        <v>3492730.9077503104</v>
      </c>
      <c r="G713" s="272">
        <v>1</v>
      </c>
      <c r="H713" s="226">
        <f t="shared" si="59"/>
        <v>3492730.9077503104</v>
      </c>
      <c r="I713" s="166"/>
      <c r="J713" s="166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1:28" ht="15" customHeight="1" x14ac:dyDescent="0.25">
      <c r="A714" s="255"/>
      <c r="B714" s="209"/>
      <c r="C714" s="227"/>
      <c r="D714" s="245"/>
      <c r="E714" s="174"/>
      <c r="F714" s="175"/>
      <c r="G714" s="65"/>
      <c r="H714" s="226"/>
      <c r="I714" s="166"/>
      <c r="J714" s="166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1:28" ht="15" customHeight="1" x14ac:dyDescent="0.25">
      <c r="A715" s="255"/>
      <c r="B715" s="681" t="s">
        <v>132</v>
      </c>
      <c r="C715" s="572"/>
      <c r="D715" s="228"/>
      <c r="E715" s="183"/>
      <c r="F715" s="184"/>
      <c r="G715" s="229"/>
      <c r="H715" s="230">
        <f>SUM(H716:H717)</f>
        <v>898142.91839999997</v>
      </c>
      <c r="I715" s="166"/>
      <c r="J715" s="166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1:28" ht="15" customHeight="1" x14ac:dyDescent="0.2">
      <c r="A716" s="255"/>
      <c r="B716" s="668" t="s">
        <v>133</v>
      </c>
      <c r="C716" s="572"/>
      <c r="D716" s="227"/>
      <c r="E716" s="174" t="s">
        <v>134</v>
      </c>
      <c r="F716" s="175">
        <f>+'Mano de Obra'!$J$8</f>
        <v>10110.714599999999</v>
      </c>
      <c r="G716" s="65">
        <v>48</v>
      </c>
      <c r="H716" s="226">
        <f t="shared" ref="H716:H717" si="60">PRODUCT(F716*G716)</f>
        <v>485314.30079999997</v>
      </c>
      <c r="I716" s="166"/>
      <c r="J716" s="166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1:28" ht="15" customHeight="1" x14ac:dyDescent="0.2">
      <c r="A717" s="255"/>
      <c r="B717" s="668" t="s">
        <v>137</v>
      </c>
      <c r="C717" s="572"/>
      <c r="D717" s="227"/>
      <c r="E717" s="174" t="s">
        <v>134</v>
      </c>
      <c r="F717" s="175">
        <f>+'Mano de Obra'!$J$10</f>
        <v>8600.5962</v>
      </c>
      <c r="G717" s="65">
        <v>48</v>
      </c>
      <c r="H717" s="226">
        <f t="shared" si="60"/>
        <v>412828.6176</v>
      </c>
      <c r="I717" s="166"/>
      <c r="J717" s="166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1:28" ht="15" customHeight="1" thickBot="1" x14ac:dyDescent="0.25">
      <c r="A718" s="255"/>
      <c r="B718" s="669"/>
      <c r="C718" s="670"/>
      <c r="D718" s="246"/>
      <c r="E718" s="190"/>
      <c r="F718" s="247"/>
      <c r="G718" s="232"/>
      <c r="H718" s="248"/>
      <c r="I718" s="166"/>
      <c r="J718" s="166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1:28" ht="15" customHeight="1" thickBot="1" x14ac:dyDescent="0.25">
      <c r="A719" s="255"/>
      <c r="B719" s="194"/>
      <c r="C719" s="234"/>
      <c r="D719" s="234"/>
      <c r="E719" s="165"/>
      <c r="F719" s="166"/>
      <c r="G719" s="178"/>
      <c r="H719" s="61"/>
      <c r="I719" s="166"/>
      <c r="J719" s="166"/>
      <c r="K719" s="166"/>
      <c r="L719" s="166"/>
      <c r="M719" s="166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1:28" ht="15" customHeight="1" thickBot="1" x14ac:dyDescent="0.3">
      <c r="A720" s="255"/>
      <c r="B720" s="197"/>
      <c r="C720" s="60"/>
      <c r="D720" s="60"/>
      <c r="E720" s="165"/>
      <c r="F720" s="166"/>
      <c r="G720" s="235" t="s">
        <v>136</v>
      </c>
      <c r="H720" s="236">
        <f>SUM(H708,H715)</f>
        <v>15474948.441562006</v>
      </c>
      <c r="I720" s="166"/>
      <c r="J720" s="166"/>
      <c r="K720" s="166"/>
      <c r="L720" s="166"/>
      <c r="M720" s="166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1:28" ht="15" customHeight="1" x14ac:dyDescent="0.2">
      <c r="A721" s="255"/>
      <c r="B721" s="197"/>
      <c r="C721" s="60"/>
      <c r="D721" s="60"/>
      <c r="E721" s="165"/>
      <c r="F721" s="166"/>
      <c r="G721" s="166"/>
      <c r="H721" s="166"/>
      <c r="I721" s="166"/>
      <c r="J721" s="166"/>
      <c r="K721" s="166"/>
      <c r="L721" s="166"/>
      <c r="M721" s="166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1:28" ht="15" customHeight="1" x14ac:dyDescent="0.2">
      <c r="A722" s="255"/>
      <c r="B722" s="197"/>
      <c r="C722" s="60"/>
      <c r="D722" s="60"/>
      <c r="E722" s="165"/>
      <c r="F722" s="166"/>
      <c r="G722" s="166"/>
      <c r="H722" s="166"/>
      <c r="I722" s="166"/>
      <c r="J722" s="166"/>
      <c r="K722" s="166"/>
      <c r="L722" s="166"/>
      <c r="M722" s="166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1:28" ht="15" customHeight="1" thickBot="1" x14ac:dyDescent="0.25">
      <c r="A723" s="255"/>
      <c r="B723" s="197"/>
      <c r="C723" s="60"/>
      <c r="D723" s="60"/>
      <c r="E723" s="165"/>
      <c r="F723" s="166"/>
      <c r="G723" s="166"/>
      <c r="H723" s="166"/>
      <c r="I723" s="166"/>
      <c r="J723" s="166"/>
      <c r="K723" s="166"/>
      <c r="L723" s="166"/>
      <c r="M723" s="166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1:28" ht="15" customHeight="1" thickBot="1" x14ac:dyDescent="0.25">
      <c r="A724" s="255"/>
      <c r="B724" s="281">
        <f>+Presupuesto!$A$61</f>
        <v>12</v>
      </c>
      <c r="C724" s="682" t="str">
        <f>+Presupuesto!$B$61</f>
        <v>INSTALACION ELECTRICA</v>
      </c>
      <c r="D724" s="672"/>
      <c r="E724" s="672"/>
      <c r="F724" s="672"/>
      <c r="G724" s="672"/>
      <c r="H724" s="673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1:28" ht="15" customHeight="1" x14ac:dyDescent="0.2">
      <c r="A725" s="255"/>
      <c r="B725" s="154" t="str">
        <f>+Presupuesto!A62</f>
        <v>12.1</v>
      </c>
      <c r="C725" s="674" t="str">
        <f>+Presupuesto!B62</f>
        <v>Cajas y accesorios</v>
      </c>
      <c r="D725" s="672"/>
      <c r="E725" s="672"/>
      <c r="F725" s="672"/>
      <c r="G725" s="673"/>
      <c r="H725" s="155" t="str">
        <f>+Presupuesto!C62</f>
        <v>gl</v>
      </c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1:28" ht="15" customHeight="1" x14ac:dyDescent="0.25">
      <c r="A726" s="255"/>
      <c r="B726" s="675" t="s">
        <v>126</v>
      </c>
      <c r="C726" s="676"/>
      <c r="D726" s="214"/>
      <c r="E726" s="678" t="s">
        <v>123</v>
      </c>
      <c r="F726" s="157" t="s">
        <v>127</v>
      </c>
      <c r="G726" s="215" t="s">
        <v>128</v>
      </c>
      <c r="H726" s="216" t="s">
        <v>127</v>
      </c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1:28" ht="15" customHeight="1" x14ac:dyDescent="0.25">
      <c r="A727" s="255"/>
      <c r="B727" s="677"/>
      <c r="C727" s="659"/>
      <c r="D727" s="217"/>
      <c r="E727" s="679"/>
      <c r="F727" s="161" t="s">
        <v>129</v>
      </c>
      <c r="G727" s="218" t="s">
        <v>130</v>
      </c>
      <c r="H727" s="219" t="s">
        <v>124</v>
      </c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1:28" ht="15" customHeight="1" x14ac:dyDescent="0.2">
      <c r="A728" s="255"/>
      <c r="B728" s="164"/>
      <c r="C728" s="86"/>
      <c r="D728" s="86"/>
      <c r="E728" s="165"/>
      <c r="F728" s="166"/>
      <c r="G728" s="86"/>
      <c r="H728" s="220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1:28" ht="15" customHeight="1" x14ac:dyDescent="0.25">
      <c r="A729" s="255"/>
      <c r="B729" s="680" t="s">
        <v>131</v>
      </c>
      <c r="C729" s="664"/>
      <c r="D729" s="221"/>
      <c r="E729" s="168"/>
      <c r="F729" s="169"/>
      <c r="G729" s="222"/>
      <c r="H729" s="223">
        <f>SUM(H730:H736)</f>
        <v>206979.37724219702</v>
      </c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1:28" ht="15" customHeight="1" x14ac:dyDescent="0.25">
      <c r="A730" s="255"/>
      <c r="B730" s="264" t="str">
        <f>+'Lista de Precios'!B141</f>
        <v>Caja octogonal grande CH.20</v>
      </c>
      <c r="C730" s="64"/>
      <c r="D730" s="245"/>
      <c r="E730" s="174" t="str">
        <f>+'Lista de Precios'!$C$141</f>
        <v>Un</v>
      </c>
      <c r="F730" s="175">
        <f>+'Lista de Precios'!$D$141</f>
        <v>1444.3180263033353</v>
      </c>
      <c r="G730" s="272">
        <v>25</v>
      </c>
      <c r="H730" s="226">
        <f t="shared" ref="H730:H736" si="61">PRODUCT(F730*G730)</f>
        <v>36107.95065758338</v>
      </c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1:28" ht="15" customHeight="1" x14ac:dyDescent="0.25">
      <c r="A731" s="255"/>
      <c r="B731" s="264" t="str">
        <f>+'Lista de Precios'!$B$142</f>
        <v>Caja octogonal chica CH.20</v>
      </c>
      <c r="C731" s="64"/>
      <c r="D731" s="245"/>
      <c r="E731" s="174" t="str">
        <f>+'Lista de Precios'!$C$142</f>
        <v>Un</v>
      </c>
      <c r="F731" s="175">
        <f>+'Lista de Precios'!$D$142</f>
        <v>669.98663812851339</v>
      </c>
      <c r="G731" s="272">
        <v>45</v>
      </c>
      <c r="H731" s="226">
        <f t="shared" si="61"/>
        <v>30149.398715783103</v>
      </c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1:28" ht="15" customHeight="1" x14ac:dyDescent="0.25">
      <c r="A732" s="255"/>
      <c r="B732" s="264" t="str">
        <f>+'Lista de Precios'!$B$143</f>
        <v>Caja rectangular CH.20</v>
      </c>
      <c r="C732" s="64"/>
      <c r="D732" s="245"/>
      <c r="E732" s="174" t="str">
        <f>+'Lista de Precios'!$C$143</f>
        <v>Un</v>
      </c>
      <c r="F732" s="175">
        <f>+'Lista de Precios'!$D$143</f>
        <v>669.98663812851339</v>
      </c>
      <c r="G732" s="272">
        <v>85</v>
      </c>
      <c r="H732" s="226">
        <f t="shared" si="61"/>
        <v>56948.864240923642</v>
      </c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1:28" ht="15" customHeight="1" x14ac:dyDescent="0.25">
      <c r="A733" s="255"/>
      <c r="B733" s="264" t="str">
        <f>+'Lista de Precios'!$B$144</f>
        <v>Cuadrada 10x10 CH.20</v>
      </c>
      <c r="C733" s="64"/>
      <c r="D733" s="245"/>
      <c r="E733" s="174" t="str">
        <f>+'Lista de Precios'!$C$144</f>
        <v>Un</v>
      </c>
      <c r="F733" s="175">
        <f>+'Lista de Precios'!$D$144</f>
        <v>1853.1685807591598</v>
      </c>
      <c r="G733" s="272">
        <v>6</v>
      </c>
      <c r="H733" s="226">
        <f t="shared" si="61"/>
        <v>11119.011484554958</v>
      </c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1:28" ht="15" customHeight="1" x14ac:dyDescent="0.25">
      <c r="A734" s="255"/>
      <c r="B734" s="264" t="str">
        <f>+'Lista de Precios'!$B$145</f>
        <v>Cuadrada 20x20 CH.20</v>
      </c>
      <c r="C734" s="64"/>
      <c r="D734" s="245"/>
      <c r="E734" s="174" t="str">
        <f>+'Lista de Precios'!$C$145</f>
        <v>Un</v>
      </c>
      <c r="F734" s="175">
        <f>+'Lista de Precios'!$D$145</f>
        <v>14530.277854458896</v>
      </c>
      <c r="G734" s="272">
        <v>4</v>
      </c>
      <c r="H734" s="226">
        <f t="shared" si="61"/>
        <v>58121.111417835586</v>
      </c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1:28" ht="15" customHeight="1" x14ac:dyDescent="0.25">
      <c r="A735" s="255"/>
      <c r="B735" s="264" t="str">
        <f>+'Lista de Precios'!$B$146</f>
        <v>Tapa CD CH 10x10</v>
      </c>
      <c r="C735" s="64"/>
      <c r="D735" s="245"/>
      <c r="E735" s="174" t="str">
        <f>+'Lista de Precios'!$C$146</f>
        <v>Un</v>
      </c>
      <c r="F735" s="175">
        <f>+'Lista de Precios'!$D$146</f>
        <v>1175.6943701989212</v>
      </c>
      <c r="G735" s="272">
        <v>6</v>
      </c>
      <c r="H735" s="226">
        <f t="shared" si="61"/>
        <v>7054.1662211935272</v>
      </c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1:28" ht="15" customHeight="1" x14ac:dyDescent="0.25">
      <c r="A736" s="255"/>
      <c r="B736" s="264" t="str">
        <f>+'Lista de Precios'!$B$147</f>
        <v>Tapa CD CH 20x20</v>
      </c>
      <c r="C736" s="64"/>
      <c r="D736" s="245"/>
      <c r="E736" s="174" t="str">
        <f>+'Lista de Precios'!$C$147</f>
        <v>Un</v>
      </c>
      <c r="F736" s="175">
        <f>+'Lista de Precios'!$D$147</f>
        <v>1869.7186260807059</v>
      </c>
      <c r="G736" s="272">
        <v>4</v>
      </c>
      <c r="H736" s="226">
        <f t="shared" si="61"/>
        <v>7478.8745043228237</v>
      </c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1:28" ht="15" customHeight="1" x14ac:dyDescent="0.25">
      <c r="A737" s="255"/>
      <c r="B737" s="209"/>
      <c r="C737" s="227"/>
      <c r="D737" s="277"/>
      <c r="E737" s="174"/>
      <c r="F737" s="175"/>
      <c r="G737" s="65"/>
      <c r="H737" s="226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1:28" ht="15" customHeight="1" x14ac:dyDescent="0.25">
      <c r="A738" s="255"/>
      <c r="B738" s="180" t="s">
        <v>132</v>
      </c>
      <c r="C738" s="282"/>
      <c r="D738" s="228"/>
      <c r="E738" s="183"/>
      <c r="F738" s="184"/>
      <c r="G738" s="229"/>
      <c r="H738" s="230">
        <f>SUM(H739:H740)</f>
        <v>392477.41259999998</v>
      </c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1:28" ht="15" customHeight="1" x14ac:dyDescent="0.2">
      <c r="A739" s="255"/>
      <c r="B739" s="668" t="s">
        <v>133</v>
      </c>
      <c r="C739" s="572"/>
      <c r="D739" s="227"/>
      <c r="E739" s="174" t="s">
        <v>134</v>
      </c>
      <c r="F739" s="175">
        <f>+'Mano de Obra'!$J$8</f>
        <v>10110.714599999999</v>
      </c>
      <c r="G739" s="65">
        <v>15</v>
      </c>
      <c r="H739" s="226">
        <f t="shared" ref="H739:H740" si="62">PRODUCT(F739*G739)</f>
        <v>151660.71899999998</v>
      </c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1:28" ht="15" customHeight="1" x14ac:dyDescent="0.2">
      <c r="A740" s="255"/>
      <c r="B740" s="668" t="s">
        <v>137</v>
      </c>
      <c r="C740" s="572"/>
      <c r="D740" s="227"/>
      <c r="E740" s="174" t="s">
        <v>134</v>
      </c>
      <c r="F740" s="175">
        <f>+'Mano de Obra'!$J$10</f>
        <v>8600.5962</v>
      </c>
      <c r="G740" s="65">
        <v>28</v>
      </c>
      <c r="H740" s="226">
        <f t="shared" si="62"/>
        <v>240816.6936</v>
      </c>
      <c r="I740" s="69"/>
      <c r="J740" s="260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1:28" ht="15" customHeight="1" x14ac:dyDescent="0.2">
      <c r="A741" s="255"/>
      <c r="B741" s="669"/>
      <c r="C741" s="670"/>
      <c r="D741" s="246"/>
      <c r="E741" s="190"/>
      <c r="F741" s="247"/>
      <c r="G741" s="232"/>
      <c r="H741" s="248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1:28" ht="15" customHeight="1" x14ac:dyDescent="0.2">
      <c r="A742" s="255"/>
      <c r="B742" s="194"/>
      <c r="C742" s="234"/>
      <c r="D742" s="234"/>
      <c r="E742" s="165"/>
      <c r="F742" s="166"/>
      <c r="G742" s="178"/>
      <c r="H742" s="61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1:28" ht="15" customHeight="1" x14ac:dyDescent="0.25">
      <c r="A743" s="255"/>
      <c r="B743" s="197"/>
      <c r="C743" s="60"/>
      <c r="D743" s="60"/>
      <c r="E743" s="165"/>
      <c r="F743" s="166"/>
      <c r="G743" s="235" t="s">
        <v>136</v>
      </c>
      <c r="H743" s="236">
        <f>SUM(H729,H738)</f>
        <v>599456.78984219697</v>
      </c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1:28" ht="15" customHeight="1" x14ac:dyDescent="0.25">
      <c r="A744" s="255"/>
      <c r="B744" s="200"/>
      <c r="C744" s="84"/>
      <c r="D744" s="84"/>
      <c r="E744" s="165"/>
      <c r="F744" s="166"/>
      <c r="G744" s="178"/>
      <c r="H744" s="201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1:28" ht="15" customHeight="1" x14ac:dyDescent="0.25">
      <c r="A745" s="255"/>
      <c r="B745" s="200"/>
      <c r="C745" s="84"/>
      <c r="D745" s="84"/>
      <c r="E745" s="165"/>
      <c r="F745" s="166"/>
      <c r="G745" s="178"/>
      <c r="H745" s="201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1:28" ht="15" customHeight="1" x14ac:dyDescent="0.2">
      <c r="A746" s="255"/>
      <c r="B746" s="197"/>
      <c r="C746" s="60"/>
      <c r="D746" s="60"/>
      <c r="E746" s="165"/>
      <c r="F746" s="166"/>
      <c r="G746" s="60"/>
      <c r="H746" s="61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1:28" ht="15" customHeight="1" x14ac:dyDescent="0.2">
      <c r="A747" s="255"/>
      <c r="B747" s="281">
        <f>+Presupuesto!$A$61</f>
        <v>12</v>
      </c>
      <c r="C747" s="682" t="str">
        <f>+Presupuesto!$B$61</f>
        <v>INSTALACION ELECTRICA</v>
      </c>
      <c r="D747" s="672"/>
      <c r="E747" s="672"/>
      <c r="F747" s="672"/>
      <c r="G747" s="672"/>
      <c r="H747" s="673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1:28" ht="15" customHeight="1" x14ac:dyDescent="0.2">
      <c r="A748" s="255"/>
      <c r="B748" s="154" t="str">
        <f>+Presupuesto!A63</f>
        <v>12.2</v>
      </c>
      <c r="C748" s="674" t="str">
        <f>+Presupuesto!B63</f>
        <v>Caños y accesorios</v>
      </c>
      <c r="D748" s="672"/>
      <c r="E748" s="672"/>
      <c r="F748" s="672"/>
      <c r="G748" s="673"/>
      <c r="H748" s="155" t="str">
        <f>+Presupuesto!C63</f>
        <v>gl</v>
      </c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1:28" ht="15" customHeight="1" x14ac:dyDescent="0.25">
      <c r="A749" s="255"/>
      <c r="B749" s="675" t="s">
        <v>126</v>
      </c>
      <c r="C749" s="676"/>
      <c r="D749" s="214"/>
      <c r="E749" s="678" t="s">
        <v>123</v>
      </c>
      <c r="F749" s="157" t="s">
        <v>127</v>
      </c>
      <c r="G749" s="215" t="s">
        <v>128</v>
      </c>
      <c r="H749" s="216" t="s">
        <v>127</v>
      </c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1:28" ht="15" customHeight="1" x14ac:dyDescent="0.25">
      <c r="A750" s="255"/>
      <c r="B750" s="677"/>
      <c r="C750" s="659"/>
      <c r="D750" s="217"/>
      <c r="E750" s="679"/>
      <c r="F750" s="161" t="s">
        <v>129</v>
      </c>
      <c r="G750" s="218" t="s">
        <v>130</v>
      </c>
      <c r="H750" s="219" t="s">
        <v>124</v>
      </c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1:28" ht="15" customHeight="1" x14ac:dyDescent="0.2">
      <c r="A751" s="255"/>
      <c r="B751" s="164"/>
      <c r="C751" s="86"/>
      <c r="D751" s="86"/>
      <c r="E751" s="165"/>
      <c r="F751" s="166"/>
      <c r="G751" s="86"/>
      <c r="H751" s="220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1:28" ht="15" customHeight="1" x14ac:dyDescent="0.25">
      <c r="A752" s="255"/>
      <c r="B752" s="680" t="s">
        <v>131</v>
      </c>
      <c r="C752" s="664"/>
      <c r="D752" s="221"/>
      <c r="E752" s="168"/>
      <c r="F752" s="169"/>
      <c r="G752" s="222"/>
      <c r="H752" s="223">
        <f>SUM(H753:H765)</f>
        <v>672640.20896232326</v>
      </c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1:28" ht="15" customHeight="1" x14ac:dyDescent="0.25">
      <c r="A753" s="255"/>
      <c r="B753" s="264" t="str">
        <f>+'Lista de Precios'!$B$148</f>
        <v xml:space="preserve">Tubo PVC AWADUCT 40 </v>
      </c>
      <c r="C753" s="64"/>
      <c r="D753" s="245"/>
      <c r="E753" s="174" t="str">
        <f>+'Lista de Precios'!$C$148</f>
        <v>Un</v>
      </c>
      <c r="F753" s="175">
        <f>+'Lista de Precios'!$D$148</f>
        <v>10858.930664133386</v>
      </c>
      <c r="G753" s="272">
        <v>10</v>
      </c>
      <c r="H753" s="226">
        <f t="shared" ref="H753:H765" si="63">PRODUCT(F753*G753)</f>
        <v>108589.30664133385</v>
      </c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1:28" ht="15" customHeight="1" x14ac:dyDescent="0.25">
      <c r="A754" s="255"/>
      <c r="B754" s="264" t="str">
        <f>+'Lista de Precios'!$B$149</f>
        <v>Caño PVC tipo tubelectric 20mm</v>
      </c>
      <c r="C754" s="64"/>
      <c r="D754" s="245"/>
      <c r="E754" s="174" t="str">
        <f>+'Lista de Precios'!$C$149</f>
        <v>m</v>
      </c>
      <c r="F754" s="175">
        <f>+'Lista de Precios'!$D$149</f>
        <v>877.53453524947736</v>
      </c>
      <c r="G754" s="272">
        <v>350</v>
      </c>
      <c r="H754" s="226">
        <f t="shared" si="63"/>
        <v>307137.08733731706</v>
      </c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1:28" ht="15" customHeight="1" x14ac:dyDescent="0.25">
      <c r="A755" s="255"/>
      <c r="B755" s="264" t="str">
        <f>+'Lista de Precios'!$B$150</f>
        <v>Caño PVC tipo tubelectric 22mm</v>
      </c>
      <c r="C755" s="64"/>
      <c r="D755" s="245"/>
      <c r="E755" s="174" t="str">
        <f>+'Lista de Precios'!$C$150</f>
        <v>m</v>
      </c>
      <c r="F755" s="175">
        <f>+'Lista de Precios'!$D$150</f>
        <v>1181.1710798799243</v>
      </c>
      <c r="G755" s="272">
        <v>20</v>
      </c>
      <c r="H755" s="226">
        <f t="shared" si="63"/>
        <v>23623.421597598484</v>
      </c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1:28" ht="15" customHeight="1" x14ac:dyDescent="0.25">
      <c r="A756" s="255"/>
      <c r="B756" s="264" t="str">
        <f>+'Lista de Precios'!$B$151</f>
        <v>Caño PVC tipo tubelectric 25mm</v>
      </c>
      <c r="C756" s="64"/>
      <c r="D756" s="245"/>
      <c r="E756" s="174" t="str">
        <f>+'Lista de Precios'!$C$151</f>
        <v>m</v>
      </c>
      <c r="F756" s="175">
        <f>+'Lista de Precios'!$D$151</f>
        <v>1239.4637152788864</v>
      </c>
      <c r="G756" s="272">
        <v>12</v>
      </c>
      <c r="H756" s="226">
        <f t="shared" si="63"/>
        <v>14873.564583346637</v>
      </c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1:28" ht="15" customHeight="1" x14ac:dyDescent="0.25">
      <c r="A757" s="255"/>
      <c r="B757" s="264" t="str">
        <f>+'Lista de Precios'!$B$152</f>
        <v>Curva PVC tipo tubelectric 20mm</v>
      </c>
      <c r="C757" s="64"/>
      <c r="D757" s="245"/>
      <c r="E757" s="174" t="str">
        <f>+'Lista de Precios'!$C$152</f>
        <v>Un</v>
      </c>
      <c r="F757" s="175">
        <f>+'Lista de Precios'!$D$152</f>
        <v>830.17240187929053</v>
      </c>
      <c r="G757" s="272">
        <v>100</v>
      </c>
      <c r="H757" s="226">
        <f t="shared" si="63"/>
        <v>83017.240187929056</v>
      </c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1:28" ht="15" customHeight="1" x14ac:dyDescent="0.25">
      <c r="A758" s="255"/>
      <c r="B758" s="264" t="str">
        <f>+'Lista de Precios'!$B$153</f>
        <v>Curva PVC tipo tubelectric 22mm</v>
      </c>
      <c r="C758" s="64"/>
      <c r="D758" s="245"/>
      <c r="E758" s="174" t="str">
        <f>+'Lista de Precios'!$C$153</f>
        <v>Un</v>
      </c>
      <c r="F758" s="175">
        <f>+'Lista de Precios'!$D$153</f>
        <v>989.56511930802299</v>
      </c>
      <c r="G758" s="272">
        <v>9</v>
      </c>
      <c r="H758" s="226">
        <f t="shared" si="63"/>
        <v>8906.0860737722069</v>
      </c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1:28" ht="15" customHeight="1" x14ac:dyDescent="0.25">
      <c r="A759" s="255"/>
      <c r="B759" s="264" t="str">
        <f>+'Lista de Precios'!$B$154</f>
        <v>Curva PVC tipo tubelectric 25mm</v>
      </c>
      <c r="C759" s="64"/>
      <c r="D759" s="245"/>
      <c r="E759" s="174" t="str">
        <f>+'Lista de Precios'!$C$154</f>
        <v>Un</v>
      </c>
      <c r="F759" s="175">
        <f>+'Lista de Precios'!$D$154</f>
        <v>1064.121066882522</v>
      </c>
      <c r="G759" s="272">
        <v>7</v>
      </c>
      <c r="H759" s="226">
        <f t="shared" si="63"/>
        <v>7448.8474681776534</v>
      </c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1:28" ht="15" customHeight="1" x14ac:dyDescent="0.25">
      <c r="A760" s="255"/>
      <c r="B760" s="264" t="str">
        <f>+'Lista de Precios'!$B$155</f>
        <v>Conector PVC tipo tubelectric 20mm</v>
      </c>
      <c r="C760" s="64"/>
      <c r="D760" s="245"/>
      <c r="E760" s="174" t="str">
        <f>+'Lista de Precios'!$C$155</f>
        <v>Un</v>
      </c>
      <c r="F760" s="175">
        <f>+'Lista de Precios'!$D$155</f>
        <v>371.7564522956626</v>
      </c>
      <c r="G760" s="272">
        <v>180</v>
      </c>
      <c r="H760" s="226">
        <f t="shared" si="63"/>
        <v>66916.161413219263</v>
      </c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1:28" ht="15" customHeight="1" x14ac:dyDescent="0.25">
      <c r="A761" s="255"/>
      <c r="B761" s="264" t="str">
        <f>+'Lista de Precios'!$B$156</f>
        <v>Conector PVC tipo tubelectric 22mm</v>
      </c>
      <c r="C761" s="64"/>
      <c r="D761" s="245"/>
      <c r="E761" s="174" t="str">
        <f>+'Lista de Precios'!$C$156</f>
        <v>Un</v>
      </c>
      <c r="F761" s="175">
        <f>+'Lista de Precios'!$D$156</f>
        <v>702.99719128363017</v>
      </c>
      <c r="G761" s="272">
        <v>15</v>
      </c>
      <c r="H761" s="226">
        <f t="shared" si="63"/>
        <v>10544.957869254453</v>
      </c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1:28" ht="15" customHeight="1" x14ac:dyDescent="0.25">
      <c r="A762" s="255"/>
      <c r="B762" s="264" t="str">
        <f>+'Lista de Precios'!$B$157</f>
        <v>Conector PVC tipo tubelectric 25mm</v>
      </c>
      <c r="C762" s="64"/>
      <c r="D762" s="245"/>
      <c r="E762" s="174" t="str">
        <f>+'Lista de Precios'!$C$157</f>
        <v>Un</v>
      </c>
      <c r="F762" s="175">
        <f>+'Lista de Precios'!$D$157</f>
        <v>792.66258995354019</v>
      </c>
      <c r="G762" s="272">
        <v>15</v>
      </c>
      <c r="H762" s="226">
        <f t="shared" si="63"/>
        <v>11889.938849303104</v>
      </c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1:28" ht="15" customHeight="1" x14ac:dyDescent="0.25">
      <c r="A763" s="255"/>
      <c r="B763" s="264" t="str">
        <f>+'Lista de Precios'!$B$158</f>
        <v>Union PVC tipo tubelectric 20mm</v>
      </c>
      <c r="C763" s="64"/>
      <c r="D763" s="245"/>
      <c r="E763" s="174" t="str">
        <f>+'Lista de Precios'!C158</f>
        <v>Un</v>
      </c>
      <c r="F763" s="175">
        <f>+'Lista de Precios'!$D$158</f>
        <v>178.25794636785986</v>
      </c>
      <c r="G763" s="272">
        <v>125</v>
      </c>
      <c r="H763" s="226">
        <f t="shared" si="63"/>
        <v>22282.243295982484</v>
      </c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1:28" ht="15" customHeight="1" x14ac:dyDescent="0.25">
      <c r="A764" s="255"/>
      <c r="B764" s="264" t="str">
        <f>+'Lista de Precios'!$B$159</f>
        <v>Union PVC tipo tubelectric 22mm</v>
      </c>
      <c r="C764" s="64"/>
      <c r="D764" s="245"/>
      <c r="E764" s="174" t="str">
        <f>+'Lista de Precios'!C159</f>
        <v>Un</v>
      </c>
      <c r="F764" s="175">
        <f>+'Lista de Precios'!$D$159</f>
        <v>237.14003689597632</v>
      </c>
      <c r="G764" s="272">
        <v>15</v>
      </c>
      <c r="H764" s="226">
        <f t="shared" si="63"/>
        <v>3557.100553439645</v>
      </c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1:28" ht="15" customHeight="1" x14ac:dyDescent="0.25">
      <c r="A765" s="255"/>
      <c r="B765" s="264" t="str">
        <f>+'Lista de Precios'!$B$160</f>
        <v>Union PVC tipo tubelectric 25mm</v>
      </c>
      <c r="C765" s="64"/>
      <c r="D765" s="245"/>
      <c r="E765" s="174" t="str">
        <f>+'Lista de Precios'!C160</f>
        <v>Un</v>
      </c>
      <c r="F765" s="175">
        <f>+'Lista de Precios'!$D$160</f>
        <v>256.95020610995977</v>
      </c>
      <c r="G765" s="272">
        <v>15</v>
      </c>
      <c r="H765" s="226">
        <f t="shared" si="63"/>
        <v>3854.2530916493965</v>
      </c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1:28" ht="15" customHeight="1" x14ac:dyDescent="0.25">
      <c r="A766" s="255"/>
      <c r="B766" s="209"/>
      <c r="C766" s="227"/>
      <c r="D766" s="277"/>
      <c r="E766" s="174"/>
      <c r="F766" s="175"/>
      <c r="G766" s="65"/>
      <c r="H766" s="226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1:28" ht="15" customHeight="1" x14ac:dyDescent="0.25">
      <c r="A767" s="255"/>
      <c r="B767" s="681" t="s">
        <v>132</v>
      </c>
      <c r="C767" s="572"/>
      <c r="D767" s="228"/>
      <c r="E767" s="183"/>
      <c r="F767" s="184"/>
      <c r="G767" s="229"/>
      <c r="H767" s="230">
        <f>SUM(H768:H769)</f>
        <v>590751.23939999996</v>
      </c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1:28" ht="15" customHeight="1" x14ac:dyDescent="0.2">
      <c r="A768" s="255"/>
      <c r="B768" s="668" t="s">
        <v>133</v>
      </c>
      <c r="C768" s="572"/>
      <c r="D768" s="227"/>
      <c r="E768" s="174" t="s">
        <v>134</v>
      </c>
      <c r="F768" s="175">
        <f>+'Mano de Obra'!$J$8</f>
        <v>10110.714599999999</v>
      </c>
      <c r="G768" s="65">
        <v>21</v>
      </c>
      <c r="H768" s="226">
        <f t="shared" ref="H768:H769" si="64">PRODUCT(F768*G768)</f>
        <v>212325.00659999999</v>
      </c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1:28" ht="15" customHeight="1" x14ac:dyDescent="0.2">
      <c r="A769" s="255"/>
      <c r="B769" s="668" t="s">
        <v>137</v>
      </c>
      <c r="C769" s="572"/>
      <c r="D769" s="227"/>
      <c r="E769" s="174" t="s">
        <v>134</v>
      </c>
      <c r="F769" s="175">
        <f>+'Mano de Obra'!$J$10</f>
        <v>8600.5962</v>
      </c>
      <c r="G769" s="65">
        <v>44</v>
      </c>
      <c r="H769" s="226">
        <f t="shared" si="64"/>
        <v>378426.2328</v>
      </c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1:28" ht="15" customHeight="1" x14ac:dyDescent="0.2">
      <c r="A770" s="255"/>
      <c r="B770" s="669"/>
      <c r="C770" s="670"/>
      <c r="D770" s="246"/>
      <c r="E770" s="190"/>
      <c r="F770" s="247"/>
      <c r="G770" s="232"/>
      <c r="H770" s="248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1:28" ht="15" customHeight="1" x14ac:dyDescent="0.2">
      <c r="A771" s="255"/>
      <c r="B771" s="194"/>
      <c r="C771" s="234"/>
      <c r="D771" s="234"/>
      <c r="E771" s="165"/>
      <c r="F771" s="166"/>
      <c r="G771" s="178"/>
      <c r="H771" s="61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1:28" ht="15" customHeight="1" x14ac:dyDescent="0.25">
      <c r="A772" s="255"/>
      <c r="B772" s="197"/>
      <c r="C772" s="60"/>
      <c r="D772" s="60"/>
      <c r="E772" s="165"/>
      <c r="F772" s="166"/>
      <c r="G772" s="235" t="s">
        <v>136</v>
      </c>
      <c r="H772" s="236">
        <f>SUM(H752,H767)</f>
        <v>1263391.4483623232</v>
      </c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1:28" ht="15" customHeight="1" x14ac:dyDescent="0.25">
      <c r="A773" s="255"/>
      <c r="B773" s="200"/>
      <c r="C773" s="84"/>
      <c r="D773" s="84"/>
      <c r="E773" s="165"/>
      <c r="F773" s="166"/>
      <c r="G773" s="178"/>
      <c r="H773" s="201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1:28" ht="15" customHeight="1" x14ac:dyDescent="0.25">
      <c r="A774" s="255"/>
      <c r="B774" s="200"/>
      <c r="C774" s="84"/>
      <c r="D774" s="84"/>
      <c r="E774" s="165"/>
      <c r="F774" s="166"/>
      <c r="G774" s="178"/>
      <c r="H774" s="201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1:28" ht="15" customHeight="1" x14ac:dyDescent="0.2">
      <c r="A775" s="255"/>
      <c r="B775" s="197"/>
      <c r="C775" s="60"/>
      <c r="D775" s="60"/>
      <c r="E775" s="165"/>
      <c r="F775" s="166"/>
      <c r="G775" s="60"/>
      <c r="H775" s="61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1:28" ht="15" customHeight="1" x14ac:dyDescent="0.2">
      <c r="A776" s="255"/>
      <c r="B776" s="281">
        <f>+Presupuesto!$A$61</f>
        <v>12</v>
      </c>
      <c r="C776" s="682" t="str">
        <f>+Presupuesto!$B$61</f>
        <v>INSTALACION ELECTRICA</v>
      </c>
      <c r="D776" s="672"/>
      <c r="E776" s="672"/>
      <c r="F776" s="672"/>
      <c r="G776" s="672"/>
      <c r="H776" s="673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1:28" ht="15" customHeight="1" x14ac:dyDescent="0.2">
      <c r="A777" s="255"/>
      <c r="B777" s="154" t="str">
        <f>+Presupuesto!A64</f>
        <v>12.3</v>
      </c>
      <c r="C777" s="674" t="str">
        <f>+Presupuesto!B64</f>
        <v>Llaves y tomacorrientes</v>
      </c>
      <c r="D777" s="672"/>
      <c r="E777" s="672"/>
      <c r="F777" s="672"/>
      <c r="G777" s="673"/>
      <c r="H777" s="155" t="str">
        <f>+Presupuesto!C64</f>
        <v>gl</v>
      </c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1:28" ht="15" customHeight="1" x14ac:dyDescent="0.25">
      <c r="A778" s="255"/>
      <c r="B778" s="675" t="s">
        <v>126</v>
      </c>
      <c r="C778" s="676"/>
      <c r="D778" s="214"/>
      <c r="E778" s="678" t="s">
        <v>123</v>
      </c>
      <c r="F778" s="157" t="s">
        <v>127</v>
      </c>
      <c r="G778" s="215" t="s">
        <v>128</v>
      </c>
      <c r="H778" s="216" t="s">
        <v>127</v>
      </c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1:28" ht="15" customHeight="1" x14ac:dyDescent="0.25">
      <c r="A779" s="255"/>
      <c r="B779" s="677"/>
      <c r="C779" s="659"/>
      <c r="D779" s="217"/>
      <c r="E779" s="679"/>
      <c r="F779" s="161" t="s">
        <v>129</v>
      </c>
      <c r="G779" s="218" t="s">
        <v>130</v>
      </c>
      <c r="H779" s="219" t="s">
        <v>124</v>
      </c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1:28" ht="15" customHeight="1" x14ac:dyDescent="0.2">
      <c r="A780" s="255"/>
      <c r="B780" s="164"/>
      <c r="C780" s="86"/>
      <c r="D780" s="86"/>
      <c r="E780" s="165"/>
      <c r="F780" s="166"/>
      <c r="G780" s="86"/>
      <c r="H780" s="220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1:28" ht="15" customHeight="1" x14ac:dyDescent="0.25">
      <c r="A781" s="255"/>
      <c r="B781" s="680" t="s">
        <v>131</v>
      </c>
      <c r="C781" s="664"/>
      <c r="D781" s="221"/>
      <c r="E781" s="168"/>
      <c r="F781" s="169"/>
      <c r="G781" s="222"/>
      <c r="H781" s="223">
        <f>SUM(H782:H789)</f>
        <v>346827.94772924832</v>
      </c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1:28" ht="15" customHeight="1" x14ac:dyDescent="0.25">
      <c r="A782" s="255"/>
      <c r="B782" s="264" t="str">
        <f>+'Lista de Precios'!$B$161</f>
        <v>Toma c/neutro 10A Jeluz Verona</v>
      </c>
      <c r="C782" s="64"/>
      <c r="D782" s="245"/>
      <c r="E782" s="174" t="str">
        <f>+'Lista de Precios'!$C$161</f>
        <v>Un</v>
      </c>
      <c r="F782" s="175">
        <f>+'Lista de Precios'!$D$161</f>
        <v>1061.0416168497431</v>
      </c>
      <c r="G782" s="272">
        <v>35</v>
      </c>
      <c r="H782" s="226">
        <f t="shared" ref="H782:H789" si="65">PRODUCT(F782*G782)</f>
        <v>37136.456589741007</v>
      </c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1:28" ht="15" customHeight="1" x14ac:dyDescent="0.25">
      <c r="A783" s="255"/>
      <c r="B783" s="264" t="str">
        <f>+'Lista de Precios'!$B$162</f>
        <v>Toma doble c/neutro 10A Jeluz Verona</v>
      </c>
      <c r="C783" s="64"/>
      <c r="D783" s="245"/>
      <c r="E783" s="174" t="str">
        <f>+'Lista de Precios'!$C$162</f>
        <v>Un</v>
      </c>
      <c r="F783" s="175">
        <f>+'Lista de Precios'!$D$162</f>
        <v>3017.0663869176633</v>
      </c>
      <c r="G783" s="272">
        <v>32</v>
      </c>
      <c r="H783" s="226">
        <f t="shared" si="65"/>
        <v>96546.124381365225</v>
      </c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1:28" ht="15" customHeight="1" x14ac:dyDescent="0.25">
      <c r="A784" s="255"/>
      <c r="B784" s="264" t="str">
        <f>+'Lista de Precios'!$B$163</f>
        <v>Toma c/neutro 20A Jeluz Verona</v>
      </c>
      <c r="C784" s="64"/>
      <c r="D784" s="245"/>
      <c r="E784" s="174" t="str">
        <f>+'Lista de Precios'!$C$163</f>
        <v>Un</v>
      </c>
      <c r="F784" s="175">
        <f>+'Lista de Precios'!$D$163</f>
        <v>2114.3830097338246</v>
      </c>
      <c r="G784" s="272">
        <v>10</v>
      </c>
      <c r="H784" s="226">
        <f t="shared" si="65"/>
        <v>21143.830097338247</v>
      </c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1:28" ht="15" customHeight="1" x14ac:dyDescent="0.25">
      <c r="A785" s="255"/>
      <c r="B785" s="264" t="str">
        <f>+'Lista de Precios'!$B$164</f>
        <v>Llave 1 Punto</v>
      </c>
      <c r="C785" s="64"/>
      <c r="D785" s="245"/>
      <c r="E785" s="174" t="str">
        <f>+'Lista de Precios'!$C$164</f>
        <v>Un</v>
      </c>
      <c r="F785" s="175">
        <f>+'Lista de Precios'!$D$164</f>
        <v>2150.3770798988926</v>
      </c>
      <c r="G785" s="272">
        <v>30</v>
      </c>
      <c r="H785" s="226">
        <f t="shared" si="65"/>
        <v>64511.312396966779</v>
      </c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1:28" ht="15" customHeight="1" x14ac:dyDescent="0.25">
      <c r="A786" s="255"/>
      <c r="B786" s="264" t="str">
        <f>+'Lista de Precios'!$B$165</f>
        <v>Llave 2 Punto</v>
      </c>
      <c r="C786" s="64"/>
      <c r="D786" s="245"/>
      <c r="E786" s="174" t="str">
        <f>+'Lista de Precios'!$C$165</f>
        <v>Un</v>
      </c>
      <c r="F786" s="175">
        <f>+'Lista de Precios'!$D$165</f>
        <v>3055.9144645118658</v>
      </c>
      <c r="G786" s="272">
        <v>18</v>
      </c>
      <c r="H786" s="226">
        <f t="shared" si="65"/>
        <v>55006.460361213583</v>
      </c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1:28" ht="15" customHeight="1" x14ac:dyDescent="0.25">
      <c r="A787" s="255"/>
      <c r="B787" s="264" t="str">
        <f>+'Lista de Precios'!$B$166</f>
        <v>Toma telefono de embutir</v>
      </c>
      <c r="C787" s="64"/>
      <c r="D787" s="245"/>
      <c r="E787" s="174" t="str">
        <f>+'Lista de Precios'!$C$166</f>
        <v>Un</v>
      </c>
      <c r="F787" s="175">
        <f>+'Lista de Precios'!$D$166</f>
        <v>5336.9603159210719</v>
      </c>
      <c r="G787" s="272">
        <v>6</v>
      </c>
      <c r="H787" s="226">
        <f t="shared" si="65"/>
        <v>32021.761895526433</v>
      </c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1:28" ht="15" customHeight="1" x14ac:dyDescent="0.25">
      <c r="A788" s="255"/>
      <c r="B788" s="264" t="str">
        <f>+'Lista de Precios'!$B$167</f>
        <v>Toma tv embutir</v>
      </c>
      <c r="C788" s="64"/>
      <c r="D788" s="245"/>
      <c r="E788" s="174" t="str">
        <f>+'Lista de Precios'!$C$167</f>
        <v>Un</v>
      </c>
      <c r="F788" s="175">
        <f>+'Lista de Precios'!$D$167</f>
        <v>4164.8026764970773</v>
      </c>
      <c r="G788" s="272">
        <v>8</v>
      </c>
      <c r="H788" s="226">
        <f t="shared" si="65"/>
        <v>33318.421411976618</v>
      </c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1:28" ht="15" customHeight="1" x14ac:dyDescent="0.25">
      <c r="A789" s="255"/>
      <c r="B789" s="264" t="str">
        <f>+'Lista de Precios'!$B$168</f>
        <v>Llave 1 combinacion embutir</v>
      </c>
      <c r="C789" s="64"/>
      <c r="D789" s="245"/>
      <c r="E789" s="174" t="str">
        <f>+'Lista de Precios'!$C$168</f>
        <v>Un</v>
      </c>
      <c r="F789" s="175">
        <f>+'Lista de Precios'!$D$168</f>
        <v>2381.1935317067901</v>
      </c>
      <c r="G789" s="272">
        <v>3</v>
      </c>
      <c r="H789" s="226">
        <f t="shared" si="65"/>
        <v>7143.5805951203702</v>
      </c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1:28" ht="15" customHeight="1" x14ac:dyDescent="0.25">
      <c r="A790" s="255"/>
      <c r="B790" s="209"/>
      <c r="C790" s="227"/>
      <c r="D790" s="277"/>
      <c r="E790" s="174"/>
      <c r="F790" s="175"/>
      <c r="G790" s="68"/>
      <c r="H790" s="226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1:28" ht="15" customHeight="1" x14ac:dyDescent="0.25">
      <c r="A791" s="255"/>
      <c r="B791" s="681" t="s">
        <v>132</v>
      </c>
      <c r="C791" s="572"/>
      <c r="D791" s="228"/>
      <c r="E791" s="183"/>
      <c r="F791" s="184"/>
      <c r="G791" s="229"/>
      <c r="H791" s="230">
        <f>SUM(H792:H793)</f>
        <v>612353.01119999995</v>
      </c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1:28" ht="15" customHeight="1" x14ac:dyDescent="0.2">
      <c r="A792" s="255"/>
      <c r="B792" s="668" t="s">
        <v>133</v>
      </c>
      <c r="C792" s="572"/>
      <c r="D792" s="227"/>
      <c r="E792" s="174" t="s">
        <v>134</v>
      </c>
      <c r="F792" s="175">
        <f>+'Mano de Obra'!$J$8</f>
        <v>10110.714599999999</v>
      </c>
      <c r="G792" s="65">
        <v>41</v>
      </c>
      <c r="H792" s="226">
        <f t="shared" ref="H792:H793" si="66">PRODUCT(F792*G792)</f>
        <v>414539.29859999998</v>
      </c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1:28" ht="15" customHeight="1" x14ac:dyDescent="0.2">
      <c r="A793" s="255"/>
      <c r="B793" s="668" t="s">
        <v>137</v>
      </c>
      <c r="C793" s="572"/>
      <c r="D793" s="227"/>
      <c r="E793" s="174" t="s">
        <v>134</v>
      </c>
      <c r="F793" s="175">
        <f>+'Mano de Obra'!$J$10</f>
        <v>8600.5962</v>
      </c>
      <c r="G793" s="65">
        <v>23</v>
      </c>
      <c r="H793" s="226">
        <f t="shared" si="66"/>
        <v>197813.7126</v>
      </c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1:28" ht="15" customHeight="1" x14ac:dyDescent="0.2">
      <c r="A794" s="255"/>
      <c r="B794" s="669"/>
      <c r="C794" s="670"/>
      <c r="D794" s="246"/>
      <c r="E794" s="190"/>
      <c r="F794" s="247"/>
      <c r="G794" s="232"/>
      <c r="H794" s="248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1:28" ht="15" customHeight="1" x14ac:dyDescent="0.2">
      <c r="A795" s="255"/>
      <c r="B795" s="194"/>
      <c r="C795" s="234"/>
      <c r="D795" s="234"/>
      <c r="E795" s="165"/>
      <c r="F795" s="166"/>
      <c r="G795" s="178"/>
      <c r="H795" s="61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1:28" ht="15" customHeight="1" x14ac:dyDescent="0.25">
      <c r="A796" s="255"/>
      <c r="B796" s="197"/>
      <c r="C796" s="60"/>
      <c r="D796" s="60"/>
      <c r="E796" s="165"/>
      <c r="F796" s="166"/>
      <c r="G796" s="235" t="s">
        <v>136</v>
      </c>
      <c r="H796" s="236">
        <f>SUM(H781,H791)</f>
        <v>959180.95892924827</v>
      </c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1:28" ht="15" customHeight="1" x14ac:dyDescent="0.25">
      <c r="A797" s="255"/>
      <c r="B797" s="200"/>
      <c r="C797" s="84"/>
      <c r="D797" s="84"/>
      <c r="E797" s="165"/>
      <c r="F797" s="166"/>
      <c r="G797" s="178"/>
      <c r="H797" s="201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1:28" ht="15" customHeight="1" x14ac:dyDescent="0.25">
      <c r="A798" s="255"/>
      <c r="B798" s="200"/>
      <c r="C798" s="84"/>
      <c r="D798" s="84"/>
      <c r="E798" s="165"/>
      <c r="F798" s="166"/>
      <c r="G798" s="178"/>
      <c r="H798" s="201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1:28" ht="15" customHeight="1" x14ac:dyDescent="0.2">
      <c r="A799" s="255"/>
      <c r="B799" s="197"/>
      <c r="C799" s="60"/>
      <c r="D799" s="60"/>
      <c r="E799" s="165"/>
      <c r="F799" s="166"/>
      <c r="G799" s="60"/>
      <c r="H799" s="61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1:28" ht="15" customHeight="1" x14ac:dyDescent="0.2">
      <c r="A800" s="255"/>
      <c r="B800" s="281">
        <f>+Presupuesto!$A$61</f>
        <v>12</v>
      </c>
      <c r="C800" s="682" t="str">
        <f>+Presupuesto!$B$61</f>
        <v>INSTALACION ELECTRICA</v>
      </c>
      <c r="D800" s="672"/>
      <c r="E800" s="672"/>
      <c r="F800" s="672"/>
      <c r="G800" s="672"/>
      <c r="H800" s="673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1:28" ht="15" customHeight="1" x14ac:dyDescent="0.2">
      <c r="A801" s="255"/>
      <c r="B801" s="154" t="str">
        <f>+Presupuesto!A65</f>
        <v>12.4</v>
      </c>
      <c r="C801" s="674" t="str">
        <f>+Presupuesto!B65</f>
        <v>Cableado</v>
      </c>
      <c r="D801" s="672"/>
      <c r="E801" s="672"/>
      <c r="F801" s="672"/>
      <c r="G801" s="673"/>
      <c r="H801" s="155" t="str">
        <f>+Presupuesto!C65</f>
        <v>gl</v>
      </c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1:28" ht="15" customHeight="1" x14ac:dyDescent="0.25">
      <c r="A802" s="255"/>
      <c r="B802" s="675" t="s">
        <v>126</v>
      </c>
      <c r="C802" s="676"/>
      <c r="D802" s="214"/>
      <c r="E802" s="678" t="s">
        <v>123</v>
      </c>
      <c r="F802" s="157" t="s">
        <v>127</v>
      </c>
      <c r="G802" s="215" t="s">
        <v>128</v>
      </c>
      <c r="H802" s="216" t="s">
        <v>127</v>
      </c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1:28" ht="15" customHeight="1" x14ac:dyDescent="0.25">
      <c r="A803" s="255"/>
      <c r="B803" s="677"/>
      <c r="C803" s="659"/>
      <c r="D803" s="217"/>
      <c r="E803" s="679"/>
      <c r="F803" s="161" t="s">
        <v>129</v>
      </c>
      <c r="G803" s="218" t="s">
        <v>130</v>
      </c>
      <c r="H803" s="219" t="s">
        <v>124</v>
      </c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1:28" ht="15" customHeight="1" x14ac:dyDescent="0.2">
      <c r="A804" s="255"/>
      <c r="B804" s="164"/>
      <c r="C804" s="86"/>
      <c r="D804" s="86"/>
      <c r="E804" s="165"/>
      <c r="F804" s="166"/>
      <c r="G804" s="86"/>
      <c r="H804" s="220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1:28" ht="15" customHeight="1" x14ac:dyDescent="0.25">
      <c r="A805" s="255"/>
      <c r="B805" s="680" t="s">
        <v>131</v>
      </c>
      <c r="C805" s="664"/>
      <c r="D805" s="221"/>
      <c r="E805" s="168"/>
      <c r="F805" s="169"/>
      <c r="G805" s="222"/>
      <c r="H805" s="223">
        <f>SUM(H806:H813)</f>
        <v>3701691.3074955028</v>
      </c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1:28" ht="15" customHeight="1" x14ac:dyDescent="0.25">
      <c r="A806" s="255"/>
      <c r="B806" s="264" t="str">
        <f>+'Lista de Precios'!$B$169</f>
        <v>Cable 1x1,5mm</v>
      </c>
      <c r="C806" s="64"/>
      <c r="D806" s="245"/>
      <c r="E806" s="174" t="str">
        <f>+'Lista de Precios'!$C$169</f>
        <v>m</v>
      </c>
      <c r="F806" s="175">
        <f>+'Lista de Precios'!$D$169</f>
        <v>626.67287832166835</v>
      </c>
      <c r="G806" s="272">
        <v>1140</v>
      </c>
      <c r="H806" s="226">
        <f t="shared" ref="H806:H813" si="67">PRODUCT(F806*G806)</f>
        <v>714407.08128670196</v>
      </c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1:28" ht="15" customHeight="1" x14ac:dyDescent="0.25">
      <c r="A807" s="255"/>
      <c r="B807" s="264" t="str">
        <f>+'Lista de Precios'!$B$170</f>
        <v>Cable 1x2,5mm</v>
      </c>
      <c r="C807" s="64"/>
      <c r="D807" s="245"/>
      <c r="E807" s="174" t="str">
        <f>+'Lista de Precios'!$C$170</f>
        <v>m</v>
      </c>
      <c r="F807" s="175">
        <f>+'Lista de Precios'!$D$170</f>
        <v>997.33569415709167</v>
      </c>
      <c r="G807" s="272">
        <v>720</v>
      </c>
      <c r="H807" s="226">
        <f t="shared" si="67"/>
        <v>718081.69979310594</v>
      </c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1:28" ht="15" customHeight="1" x14ac:dyDescent="0.25">
      <c r="A808" s="255"/>
      <c r="B808" s="264" t="str">
        <f>+'Lista de Precios'!$B$171</f>
        <v>Cable 1x4,0mm</v>
      </c>
      <c r="C808" s="64"/>
      <c r="D808" s="245"/>
      <c r="E808" s="174" t="str">
        <f>+'Lista de Precios'!$C$171</f>
        <v>m</v>
      </c>
      <c r="F808" s="175">
        <f>+'Lista de Precios'!$D$171</f>
        <v>1579.9897049541296</v>
      </c>
      <c r="G808" s="272">
        <v>218</v>
      </c>
      <c r="H808" s="226">
        <f t="shared" si="67"/>
        <v>344437.75568000023</v>
      </c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1:28" ht="15" customHeight="1" x14ac:dyDescent="0.25">
      <c r="A809" s="255"/>
      <c r="B809" s="264" t="str">
        <f>+'Lista de Precios'!$B$172</f>
        <v>Cable 1x6,0mm</v>
      </c>
      <c r="C809" s="64"/>
      <c r="D809" s="245"/>
      <c r="E809" s="174" t="str">
        <f>+'Lista de Precios'!$C$172</f>
        <v>m</v>
      </c>
      <c r="F809" s="175">
        <f>+'Lista de Precios'!$D$172</f>
        <v>2388.524413534562</v>
      </c>
      <c r="G809" s="272">
        <v>32</v>
      </c>
      <c r="H809" s="226">
        <f t="shared" si="67"/>
        <v>76432.781233105983</v>
      </c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1:28" ht="15" customHeight="1" x14ac:dyDescent="0.25">
      <c r="A810" s="255"/>
      <c r="B810" s="264" t="str">
        <f>+'Lista de Precios'!$B$173</f>
        <v xml:space="preserve">Cable telefonico 2 pares </v>
      </c>
      <c r="C810" s="64"/>
      <c r="D810" s="245"/>
      <c r="E810" s="174" t="str">
        <f>+'Lista de Precios'!$C$173</f>
        <v>m</v>
      </c>
      <c r="F810" s="175">
        <f>+'Lista de Precios'!$D$173</f>
        <v>589.26859272102877</v>
      </c>
      <c r="G810" s="272">
        <v>150</v>
      </c>
      <c r="H810" s="226">
        <f t="shared" si="67"/>
        <v>88390.288908154311</v>
      </c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1:28" ht="15" customHeight="1" x14ac:dyDescent="0.25">
      <c r="A811" s="255"/>
      <c r="B811" s="264" t="str">
        <f>+'Lista de Precios'!$B$174</f>
        <v>Cable subterraneo 4x4mm</v>
      </c>
      <c r="C811" s="64"/>
      <c r="D811" s="245"/>
      <c r="E811" s="174" t="str">
        <f>+'Lista de Precios'!$C$174</f>
        <v>m</v>
      </c>
      <c r="F811" s="175">
        <f>+'Lista de Precios'!$D$174</f>
        <v>8520.8350429320726</v>
      </c>
      <c r="G811" s="272">
        <v>50</v>
      </c>
      <c r="H811" s="226">
        <f t="shared" si="67"/>
        <v>426041.75214660366</v>
      </c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1:28" ht="15" customHeight="1" x14ac:dyDescent="0.25">
      <c r="A812" s="255"/>
      <c r="B812" s="264" t="str">
        <f>+'Lista de Precios'!$B$175</f>
        <v>Cable subterraneo 4x16mm + T</v>
      </c>
      <c r="C812" s="64"/>
      <c r="D812" s="245"/>
      <c r="E812" s="174" t="str">
        <f>+'Lista de Precios'!$C$175</f>
        <v>m</v>
      </c>
      <c r="F812" s="175">
        <f>+'Lista de Precios'!$D$175</f>
        <v>37689.294617043095</v>
      </c>
      <c r="G812" s="272">
        <v>30</v>
      </c>
      <c r="H812" s="226">
        <f t="shared" si="67"/>
        <v>1130678.8385112928</v>
      </c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1:28" ht="15" customHeight="1" x14ac:dyDescent="0.25">
      <c r="A813" s="255"/>
      <c r="B813" s="264" t="str">
        <f>+'Lista de Precios'!$B$176</f>
        <v>Cable CU desnudo 1x16mm</v>
      </c>
      <c r="C813" s="64"/>
      <c r="D813" s="245"/>
      <c r="E813" s="174" t="str">
        <f>+'Lista de Precios'!$C$176</f>
        <v>m</v>
      </c>
      <c r="F813" s="175">
        <f>+'Lista de Precios'!$D$176</f>
        <v>6774.0369978846074</v>
      </c>
      <c r="G813" s="272">
        <v>30</v>
      </c>
      <c r="H813" s="226">
        <f t="shared" si="67"/>
        <v>203221.10993653821</v>
      </c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1:28" ht="15" customHeight="1" x14ac:dyDescent="0.25">
      <c r="A814" s="255"/>
      <c r="B814" s="209"/>
      <c r="C814" s="227"/>
      <c r="D814" s="277"/>
      <c r="E814" s="174"/>
      <c r="F814" s="175"/>
      <c r="G814" s="65"/>
      <c r="H814" s="226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1:28" ht="15" customHeight="1" x14ac:dyDescent="0.25">
      <c r="A815" s="255"/>
      <c r="B815" s="681" t="s">
        <v>132</v>
      </c>
      <c r="C815" s="572"/>
      <c r="D815" s="228"/>
      <c r="E815" s="183"/>
      <c r="F815" s="184"/>
      <c r="G815" s="229"/>
      <c r="H815" s="230">
        <f>SUM(H816:H817)</f>
        <v>660871.46369999996</v>
      </c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1:28" ht="15" customHeight="1" x14ac:dyDescent="0.2">
      <c r="A816" s="255"/>
      <c r="B816" s="668" t="s">
        <v>133</v>
      </c>
      <c r="C816" s="572"/>
      <c r="D816" s="227"/>
      <c r="E816" s="174" t="s">
        <v>134</v>
      </c>
      <c r="F816" s="175">
        <f>+'Mano de Obra'!$J$8</f>
        <v>10110.714599999999</v>
      </c>
      <c r="G816" s="65">
        <v>47.5</v>
      </c>
      <c r="H816" s="226">
        <f t="shared" ref="H816:H817" si="68">PRODUCT(F816*G816)</f>
        <v>480258.94349999999</v>
      </c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1:28" ht="15" customHeight="1" x14ac:dyDescent="0.2">
      <c r="A817" s="255"/>
      <c r="B817" s="668" t="s">
        <v>137</v>
      </c>
      <c r="C817" s="572"/>
      <c r="D817" s="227"/>
      <c r="E817" s="174" t="s">
        <v>134</v>
      </c>
      <c r="F817" s="175">
        <f>+'Mano de Obra'!$J$10</f>
        <v>8600.5962</v>
      </c>
      <c r="G817" s="65">
        <v>21</v>
      </c>
      <c r="H817" s="226">
        <f t="shared" si="68"/>
        <v>180612.5202</v>
      </c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1:28" ht="15" customHeight="1" x14ac:dyDescent="0.2">
      <c r="A818" s="255"/>
      <c r="B818" s="669"/>
      <c r="C818" s="670"/>
      <c r="D818" s="246"/>
      <c r="E818" s="190"/>
      <c r="F818" s="247"/>
      <c r="G818" s="232"/>
      <c r="H818" s="248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1:28" ht="15" customHeight="1" x14ac:dyDescent="0.2">
      <c r="A819" s="255"/>
      <c r="B819" s="194"/>
      <c r="C819" s="234"/>
      <c r="D819" s="234"/>
      <c r="E819" s="165"/>
      <c r="F819" s="166"/>
      <c r="G819" s="178"/>
      <c r="H819" s="61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1:28" ht="15" customHeight="1" x14ac:dyDescent="0.25">
      <c r="A820" s="255"/>
      <c r="B820" s="197"/>
      <c r="C820" s="60"/>
      <c r="D820" s="60"/>
      <c r="E820" s="165"/>
      <c r="F820" s="166"/>
      <c r="G820" s="235" t="s">
        <v>136</v>
      </c>
      <c r="H820" s="236">
        <f>SUM(H805,H815)</f>
        <v>4362562.771195503</v>
      </c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1:28" ht="15" customHeight="1" x14ac:dyDescent="0.25">
      <c r="A821" s="255"/>
      <c r="B821" s="200"/>
      <c r="C821" s="84"/>
      <c r="D821" s="84"/>
      <c r="E821" s="165"/>
      <c r="F821" s="166"/>
      <c r="G821" s="178"/>
      <c r="H821" s="201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1:28" ht="15" customHeight="1" x14ac:dyDescent="0.25">
      <c r="A822" s="255"/>
      <c r="B822" s="200"/>
      <c r="C822" s="84"/>
      <c r="D822" s="84"/>
      <c r="E822" s="165"/>
      <c r="F822" s="166"/>
      <c r="G822" s="178"/>
      <c r="H822" s="201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1:28" ht="15" customHeight="1" x14ac:dyDescent="0.2">
      <c r="A823" s="255"/>
      <c r="B823" s="197"/>
      <c r="C823" s="60"/>
      <c r="D823" s="60"/>
      <c r="E823" s="165"/>
      <c r="F823" s="166"/>
      <c r="G823" s="60"/>
      <c r="H823" s="61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1:28" ht="15" customHeight="1" x14ac:dyDescent="0.2">
      <c r="A824" s="255"/>
      <c r="B824" s="281">
        <f>+Presupuesto!$A$61</f>
        <v>12</v>
      </c>
      <c r="C824" s="682" t="str">
        <f>+Presupuesto!$B$61</f>
        <v>INSTALACION ELECTRICA</v>
      </c>
      <c r="D824" s="672"/>
      <c r="E824" s="672"/>
      <c r="F824" s="672"/>
      <c r="G824" s="672"/>
      <c r="H824" s="673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1:28" ht="15" customHeight="1" x14ac:dyDescent="0.2">
      <c r="A825" s="255"/>
      <c r="B825" s="154" t="str">
        <f>+Presupuesto!A66</f>
        <v>12.5</v>
      </c>
      <c r="C825" s="674" t="str">
        <f>+Presupuesto!B66</f>
        <v>Tableros generales y seccionales, disyuntor, elementos de comando</v>
      </c>
      <c r="D825" s="672"/>
      <c r="E825" s="672"/>
      <c r="F825" s="672"/>
      <c r="G825" s="673"/>
      <c r="H825" s="155" t="str">
        <f>+Presupuesto!C66</f>
        <v>gl</v>
      </c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1:28" ht="15" customHeight="1" x14ac:dyDescent="0.25">
      <c r="A826" s="255"/>
      <c r="B826" s="675" t="s">
        <v>126</v>
      </c>
      <c r="C826" s="676"/>
      <c r="D826" s="214"/>
      <c r="E826" s="678" t="s">
        <v>123</v>
      </c>
      <c r="F826" s="157" t="s">
        <v>127</v>
      </c>
      <c r="G826" s="215" t="s">
        <v>128</v>
      </c>
      <c r="H826" s="216" t="s">
        <v>127</v>
      </c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1:28" ht="15" customHeight="1" x14ac:dyDescent="0.25">
      <c r="A827" s="255"/>
      <c r="B827" s="677"/>
      <c r="C827" s="659"/>
      <c r="D827" s="217"/>
      <c r="E827" s="679"/>
      <c r="F827" s="161" t="s">
        <v>129</v>
      </c>
      <c r="G827" s="218" t="s">
        <v>130</v>
      </c>
      <c r="H827" s="219" t="s">
        <v>124</v>
      </c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1:28" ht="15" customHeight="1" x14ac:dyDescent="0.2">
      <c r="A828" s="255"/>
      <c r="B828" s="164"/>
      <c r="C828" s="86"/>
      <c r="D828" s="86"/>
      <c r="E828" s="165"/>
      <c r="F828" s="166"/>
      <c r="G828" s="86"/>
      <c r="H828" s="220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1:28" ht="15" customHeight="1" x14ac:dyDescent="0.25">
      <c r="A829" s="255"/>
      <c r="B829" s="266" t="s">
        <v>131</v>
      </c>
      <c r="C829" s="267"/>
      <c r="D829" s="221"/>
      <c r="E829" s="168"/>
      <c r="F829" s="169"/>
      <c r="G829" s="222"/>
      <c r="H829" s="223">
        <f>SUM(H830:H844)</f>
        <v>4123865.9803053061</v>
      </c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1:28" ht="15" customHeight="1" x14ac:dyDescent="0.25">
      <c r="A830" s="255"/>
      <c r="B830" s="264" t="str">
        <f>+'Lista de Precios'!$B$177</f>
        <v>Llave TM. DIN 2x10A 4.5ka curva C</v>
      </c>
      <c r="C830" s="64"/>
      <c r="D830" s="245"/>
      <c r="E830" s="174" t="str">
        <f>+'Lista de Precios'!$C$177</f>
        <v>Un</v>
      </c>
      <c r="F830" s="175">
        <f>+'Lista de Precios'!$D$177</f>
        <v>29445.197565062987</v>
      </c>
      <c r="G830" s="272">
        <v>8</v>
      </c>
      <c r="H830" s="226">
        <f t="shared" ref="H830:H844" si="69">PRODUCT(F830*G830)</f>
        <v>235561.58052050389</v>
      </c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1:28" ht="15" customHeight="1" x14ac:dyDescent="0.25">
      <c r="A831" s="255"/>
      <c r="B831" s="264" t="str">
        <f>+'Lista de Precios'!$B$178</f>
        <v>Llave TM. DIN 2x16A 4.5ka curva C</v>
      </c>
      <c r="C831" s="64"/>
      <c r="D831" s="245"/>
      <c r="E831" s="174" t="str">
        <f>+'Lista de Precios'!$C$178</f>
        <v>Un</v>
      </c>
      <c r="F831" s="175">
        <f>+'Lista de Precios'!$D$178</f>
        <v>29445.197565062987</v>
      </c>
      <c r="G831" s="272">
        <v>12</v>
      </c>
      <c r="H831" s="226">
        <f t="shared" si="69"/>
        <v>353342.37078075582</v>
      </c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1:28" ht="15" customHeight="1" x14ac:dyDescent="0.25">
      <c r="A832" s="255"/>
      <c r="B832" s="264" t="str">
        <f>+'Lista de Precios'!$B$179</f>
        <v>Llave TM. DIN 4x40A 4.5ka curva C</v>
      </c>
      <c r="C832" s="64"/>
      <c r="D832" s="245"/>
      <c r="E832" s="174" t="str">
        <f>+'Lista de Precios'!$C$179</f>
        <v>Un</v>
      </c>
      <c r="F832" s="175">
        <f>+'Lista de Precios'!$D$179</f>
        <v>81888.087723755147</v>
      </c>
      <c r="G832" s="272">
        <v>4</v>
      </c>
      <c r="H832" s="226">
        <f t="shared" si="69"/>
        <v>327552.35089502059</v>
      </c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1:28" ht="15" customHeight="1" x14ac:dyDescent="0.25">
      <c r="A833" s="255"/>
      <c r="B833" s="264" t="str">
        <f>+'Lista de Precios'!$B$180</f>
        <v>Llave TM. DIN 4x25A 6ka curva D</v>
      </c>
      <c r="C833" s="64"/>
      <c r="D833" s="245"/>
      <c r="E833" s="174" t="str">
        <f>+'Lista de Precios'!$C$180</f>
        <v>Un</v>
      </c>
      <c r="F833" s="175">
        <f>+'Lista de Precios'!$D$180</f>
        <v>138385.51514250587</v>
      </c>
      <c r="G833" s="272">
        <v>1</v>
      </c>
      <c r="H833" s="226">
        <f t="shared" si="69"/>
        <v>138385.51514250587</v>
      </c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1:28" ht="15" customHeight="1" x14ac:dyDescent="0.25">
      <c r="A834" s="255"/>
      <c r="B834" s="264" t="str">
        <f>+'Lista de Precios'!$B$181</f>
        <v>Llave TM. DIN 2x25A 6ka curva D</v>
      </c>
      <c r="C834" s="64"/>
      <c r="D834" s="245"/>
      <c r="E834" s="174" t="str">
        <f>+'Lista de Precios'!$C$181</f>
        <v>Un</v>
      </c>
      <c r="F834" s="175">
        <f>+'Lista de Precios'!$D$181</f>
        <v>58890.171286406025</v>
      </c>
      <c r="G834" s="272">
        <v>1</v>
      </c>
      <c r="H834" s="226">
        <f t="shared" si="69"/>
        <v>58890.171286406025</v>
      </c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1:28" ht="15" customHeight="1" x14ac:dyDescent="0.25">
      <c r="A835" s="255"/>
      <c r="B835" s="264" t="str">
        <f>+'Lista de Precios'!$B$182</f>
        <v>Interruptor diferencial 4x25A</v>
      </c>
      <c r="C835" s="64"/>
      <c r="D835" s="245"/>
      <c r="E835" s="174" t="str">
        <f>+'Lista de Precios'!$C$182</f>
        <v>Un</v>
      </c>
      <c r="F835" s="175">
        <f>+'Lista de Precios'!$D$182</f>
        <v>223995.6986256626</v>
      </c>
      <c r="G835" s="272">
        <v>4</v>
      </c>
      <c r="H835" s="226">
        <f t="shared" si="69"/>
        <v>895982.79450265039</v>
      </c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1:28" ht="15" customHeight="1" x14ac:dyDescent="0.25">
      <c r="A836" s="255"/>
      <c r="B836" s="264" t="str">
        <f>+'Lista de Precios'!$B$183</f>
        <v>Interruptor diferencial 4x40A</v>
      </c>
      <c r="C836" s="64"/>
      <c r="D836" s="245"/>
      <c r="E836" s="174" t="str">
        <f>+'Lista de Precios'!$C$183</f>
        <v>Un</v>
      </c>
      <c r="F836" s="175">
        <f>+'Lista de Precios'!$D$183</f>
        <v>235428.15847123822</v>
      </c>
      <c r="G836" s="272">
        <v>2</v>
      </c>
      <c r="H836" s="226">
        <f t="shared" si="69"/>
        <v>470856.31694247643</v>
      </c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1:28" ht="15" customHeight="1" x14ac:dyDescent="0.25">
      <c r="A837" s="255"/>
      <c r="B837" s="264" t="str">
        <f>+'Lista de Precios'!$B$184</f>
        <v>Interruptor diferencial 4x63A</v>
      </c>
      <c r="C837" s="64"/>
      <c r="D837" s="245"/>
      <c r="E837" s="174" t="str">
        <f>+'Lista de Precios'!$C$184</f>
        <v>Un</v>
      </c>
      <c r="F837" s="175">
        <f>+'Lista de Precios'!$D$184</f>
        <v>447193.73015534726</v>
      </c>
      <c r="G837" s="272">
        <v>2</v>
      </c>
      <c r="H837" s="226">
        <f t="shared" si="69"/>
        <v>894387.46031069453</v>
      </c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1:28" ht="15" customHeight="1" x14ac:dyDescent="0.25">
      <c r="A838" s="255"/>
      <c r="B838" s="264" t="str">
        <f>+'Lista de Precios'!$B$185</f>
        <v>Tablero policarbonato 36 llaves bipolar DIN</v>
      </c>
      <c r="C838" s="64"/>
      <c r="D838" s="245"/>
      <c r="E838" s="174" t="str">
        <f>+'Lista de Precios'!$C$185</f>
        <v>Un</v>
      </c>
      <c r="F838" s="175">
        <f>+'Lista de Precios'!$D$185</f>
        <v>112179.91819853094</v>
      </c>
      <c r="G838" s="272">
        <v>1</v>
      </c>
      <c r="H838" s="226">
        <f t="shared" si="69"/>
        <v>112179.91819853094</v>
      </c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1:28" ht="15" customHeight="1" x14ac:dyDescent="0.25">
      <c r="A839" s="255"/>
      <c r="B839" s="264" t="str">
        <f>+'Lista de Precios'!$B$186</f>
        <v>Tablero policarbonato 24 llaves bipolar DIN</v>
      </c>
      <c r="C839" s="64"/>
      <c r="D839" s="245"/>
      <c r="E839" s="174" t="str">
        <f>+'Lista de Precios'!$C$186</f>
        <v>Un</v>
      </c>
      <c r="F839" s="175">
        <f>+'Lista de Precios'!$D$186</f>
        <v>78015.154873677442</v>
      </c>
      <c r="G839" s="272">
        <v>2</v>
      </c>
      <c r="H839" s="226">
        <f t="shared" si="69"/>
        <v>156030.30974735488</v>
      </c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1:28" ht="15" customHeight="1" x14ac:dyDescent="0.25">
      <c r="A840" s="255"/>
      <c r="B840" s="264" t="str">
        <f>+'Lista de Precios'!$B$187</f>
        <v>Pilar de medicón H° pref. Con caño 2"</v>
      </c>
      <c r="C840" s="64"/>
      <c r="D840" s="245"/>
      <c r="E840" s="174" t="str">
        <f>+'Lista de Precios'!$C$187</f>
        <v>Un</v>
      </c>
      <c r="F840" s="175">
        <f>+'Lista de Precios'!$D$187</f>
        <v>252268.35801697764</v>
      </c>
      <c r="G840" s="272">
        <v>1</v>
      </c>
      <c r="H840" s="226">
        <f t="shared" si="69"/>
        <v>252268.35801697764</v>
      </c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1:28" ht="15" customHeight="1" x14ac:dyDescent="0.25">
      <c r="A841" s="255"/>
      <c r="B841" s="264" t="str">
        <f>+'Lista de Precios'!$B$188</f>
        <v>Caja medidor policarbonato 380W</v>
      </c>
      <c r="C841" s="64"/>
      <c r="D841" s="245"/>
      <c r="E841" s="174" t="str">
        <f>+'Lista de Precios'!$C$188</f>
        <v>Un</v>
      </c>
      <c r="F841" s="175">
        <f>+'Lista de Precios'!$D$188</f>
        <v>41517.313224716469</v>
      </c>
      <c r="G841" s="272">
        <v>1</v>
      </c>
      <c r="H841" s="226">
        <f t="shared" si="69"/>
        <v>41517.313224716469</v>
      </c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1:28" ht="15" customHeight="1" x14ac:dyDescent="0.25">
      <c r="A842" s="255"/>
      <c r="B842" s="264" t="str">
        <f>+'Lista de Precios'!$B$189</f>
        <v>Gabinete estanco 30x30x15</v>
      </c>
      <c r="C842" s="64"/>
      <c r="D842" s="245"/>
      <c r="E842" s="174" t="str">
        <f>+'Lista de Precios'!$C$189</f>
        <v>Un</v>
      </c>
      <c r="F842" s="175">
        <f>+'Lista de Precios'!$D$189</f>
        <v>38488.920345570237</v>
      </c>
      <c r="G842" s="272">
        <v>1</v>
      </c>
      <c r="H842" s="226">
        <f t="shared" si="69"/>
        <v>38488.920345570237</v>
      </c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1:28" ht="15" customHeight="1" x14ac:dyDescent="0.25">
      <c r="A843" s="255"/>
      <c r="B843" s="264" t="str">
        <f>+'Lista de Precios'!$B$190</f>
        <v>Caja de inspeccion 25x25x10cm</v>
      </c>
      <c r="C843" s="64"/>
      <c r="D843" s="245"/>
      <c r="E843" s="174" t="str">
        <f>+'Lista de Precios'!$C$190</f>
        <v>Un</v>
      </c>
      <c r="F843" s="175">
        <f>+'Lista de Precios'!$D$190</f>
        <v>14530.277854458896</v>
      </c>
      <c r="G843" s="272">
        <v>2</v>
      </c>
      <c r="H843" s="226">
        <f t="shared" si="69"/>
        <v>29060.555708917793</v>
      </c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1:28" ht="15" customHeight="1" x14ac:dyDescent="0.25">
      <c r="A844" s="255"/>
      <c r="B844" s="264" t="str">
        <f>+'Lista de Precios'!$B$191</f>
        <v>Bornera UKM 4mm</v>
      </c>
      <c r="C844" s="64"/>
      <c r="D844" s="245"/>
      <c r="E844" s="174" t="str">
        <f>+'Lista de Precios'!$C$191</f>
        <v>Un</v>
      </c>
      <c r="F844" s="175">
        <f>+'Lista de Precios'!$D$191</f>
        <v>2841.9534448148484</v>
      </c>
      <c r="G844" s="272">
        <v>42</v>
      </c>
      <c r="H844" s="226">
        <f t="shared" si="69"/>
        <v>119362.04468222363</v>
      </c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1:28" ht="15" customHeight="1" x14ac:dyDescent="0.25">
      <c r="A845" s="255"/>
      <c r="B845" s="209"/>
      <c r="C845" s="227"/>
      <c r="D845" s="277"/>
      <c r="E845" s="174"/>
      <c r="F845" s="175"/>
      <c r="G845" s="65"/>
      <c r="H845" s="226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1:28" ht="15" customHeight="1" x14ac:dyDescent="0.25">
      <c r="A846" s="255"/>
      <c r="B846" s="681" t="s">
        <v>132</v>
      </c>
      <c r="C846" s="572"/>
      <c r="D846" s="228"/>
      <c r="E846" s="183"/>
      <c r="F846" s="184"/>
      <c r="G846" s="229"/>
      <c r="H846" s="230">
        <f>SUM(H847:H848)</f>
        <v>178972.62599999999</v>
      </c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1:28" ht="15" customHeight="1" x14ac:dyDescent="0.2">
      <c r="A847" s="255"/>
      <c r="B847" s="668" t="s">
        <v>133</v>
      </c>
      <c r="C847" s="572"/>
      <c r="D847" s="227"/>
      <c r="E847" s="174" t="s">
        <v>134</v>
      </c>
      <c r="F847" s="175">
        <f>+'Mano de Obra'!$J$8</f>
        <v>10110.714599999999</v>
      </c>
      <c r="G847" s="65">
        <v>16</v>
      </c>
      <c r="H847" s="226">
        <f t="shared" ref="H847:H848" si="70">PRODUCT(F847*G847)</f>
        <v>161771.43359999999</v>
      </c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1:28" ht="15" customHeight="1" x14ac:dyDescent="0.2">
      <c r="A848" s="255"/>
      <c r="B848" s="668" t="s">
        <v>137</v>
      </c>
      <c r="C848" s="572"/>
      <c r="D848" s="227"/>
      <c r="E848" s="174" t="s">
        <v>134</v>
      </c>
      <c r="F848" s="175">
        <f>+'Mano de Obra'!$J$10</f>
        <v>8600.5962</v>
      </c>
      <c r="G848" s="65">
        <v>2</v>
      </c>
      <c r="H848" s="226">
        <f t="shared" si="70"/>
        <v>17201.1924</v>
      </c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1:28" ht="15" customHeight="1" x14ac:dyDescent="0.2">
      <c r="A849" s="255"/>
      <c r="B849" s="669"/>
      <c r="C849" s="670"/>
      <c r="D849" s="246"/>
      <c r="E849" s="190"/>
      <c r="F849" s="247"/>
      <c r="G849" s="232"/>
      <c r="H849" s="248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1:28" ht="15" customHeight="1" x14ac:dyDescent="0.2">
      <c r="A850" s="255"/>
      <c r="B850" s="194"/>
      <c r="C850" s="234"/>
      <c r="D850" s="234"/>
      <c r="E850" s="165"/>
      <c r="F850" s="166"/>
      <c r="G850" s="178"/>
      <c r="H850" s="61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1:28" ht="15" customHeight="1" x14ac:dyDescent="0.25">
      <c r="A851" s="255"/>
      <c r="B851" s="197"/>
      <c r="C851" s="60"/>
      <c r="D851" s="60"/>
      <c r="E851" s="165"/>
      <c r="F851" s="166"/>
      <c r="G851" s="235" t="s">
        <v>136</v>
      </c>
      <c r="H851" s="236">
        <f>SUM(H829,H846)</f>
        <v>4302838.6063053058</v>
      </c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1:28" ht="15" customHeight="1" x14ac:dyDescent="0.25">
      <c r="A852" s="255"/>
      <c r="B852" s="200"/>
      <c r="C852" s="84"/>
      <c r="D852" s="84"/>
      <c r="E852" s="165"/>
      <c r="F852" s="166"/>
      <c r="G852" s="178"/>
      <c r="H852" s="201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1:28" ht="15" customHeight="1" x14ac:dyDescent="0.25">
      <c r="A853" s="255"/>
      <c r="B853" s="200"/>
      <c r="C853" s="84"/>
      <c r="D853" s="84"/>
      <c r="E853" s="165"/>
      <c r="F853" s="166"/>
      <c r="G853" s="178"/>
      <c r="H853" s="201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1:28" ht="15" customHeight="1" x14ac:dyDescent="0.2">
      <c r="A854" s="255"/>
      <c r="B854" s="197"/>
      <c r="C854" s="60"/>
      <c r="D854" s="60"/>
      <c r="E854" s="165"/>
      <c r="F854" s="166"/>
      <c r="G854" s="60"/>
      <c r="H854" s="61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1:28" ht="15" customHeight="1" x14ac:dyDescent="0.2">
      <c r="A855" s="255"/>
      <c r="B855" s="281">
        <f>+Presupuesto!$A$61</f>
        <v>12</v>
      </c>
      <c r="C855" s="682" t="str">
        <f>+Presupuesto!$B$61</f>
        <v>INSTALACION ELECTRICA</v>
      </c>
      <c r="D855" s="672"/>
      <c r="E855" s="672"/>
      <c r="F855" s="672"/>
      <c r="G855" s="672"/>
      <c r="H855" s="673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1:28" ht="15" customHeight="1" x14ac:dyDescent="0.2">
      <c r="A856" s="255"/>
      <c r="B856" s="154" t="str">
        <f>+Presupuesto!A67</f>
        <v>12.6</v>
      </c>
      <c r="C856" s="674" t="str">
        <f>+Presupuesto!B67</f>
        <v>Puesta a tierra</v>
      </c>
      <c r="D856" s="672"/>
      <c r="E856" s="672"/>
      <c r="F856" s="672"/>
      <c r="G856" s="673"/>
      <c r="H856" s="155" t="str">
        <f>+Presupuesto!C67</f>
        <v>gl</v>
      </c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1:28" ht="15" customHeight="1" x14ac:dyDescent="0.25">
      <c r="A857" s="255"/>
      <c r="B857" s="675" t="s">
        <v>126</v>
      </c>
      <c r="C857" s="676"/>
      <c r="D857" s="214"/>
      <c r="E857" s="678" t="s">
        <v>123</v>
      </c>
      <c r="F857" s="157" t="s">
        <v>127</v>
      </c>
      <c r="G857" s="215" t="s">
        <v>128</v>
      </c>
      <c r="H857" s="216" t="s">
        <v>127</v>
      </c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1:28" ht="15" customHeight="1" x14ac:dyDescent="0.25">
      <c r="A858" s="255"/>
      <c r="B858" s="677"/>
      <c r="C858" s="659"/>
      <c r="D858" s="217"/>
      <c r="E858" s="679"/>
      <c r="F858" s="161" t="s">
        <v>129</v>
      </c>
      <c r="G858" s="218" t="s">
        <v>130</v>
      </c>
      <c r="H858" s="219" t="s">
        <v>124</v>
      </c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1:28" ht="15" customHeight="1" x14ac:dyDescent="0.2">
      <c r="A859" s="255"/>
      <c r="B859" s="164"/>
      <c r="C859" s="86"/>
      <c r="D859" s="86"/>
      <c r="E859" s="165"/>
      <c r="F859" s="166"/>
      <c r="G859" s="86"/>
      <c r="H859" s="220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1:28" ht="15" customHeight="1" x14ac:dyDescent="0.25">
      <c r="A860" s="255"/>
      <c r="B860" s="680" t="s">
        <v>131</v>
      </c>
      <c r="C860" s="664"/>
      <c r="D860" s="221"/>
      <c r="E860" s="168"/>
      <c r="F860" s="169"/>
      <c r="G860" s="222"/>
      <c r="H860" s="223">
        <f>SUM(H861:H863)</f>
        <v>103995.44192135477</v>
      </c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1:28" ht="15" customHeight="1" x14ac:dyDescent="0.25">
      <c r="A861" s="255"/>
      <c r="B861" s="264" t="str">
        <f>+'Lista de Precios'!$B$192</f>
        <v>Gel mejorador</v>
      </c>
      <c r="C861" s="64"/>
      <c r="D861" s="245"/>
      <c r="E861" s="174" t="str">
        <f>+'Lista de Precios'!$C$192</f>
        <v>Un</v>
      </c>
      <c r="F861" s="175">
        <f>+'Lista de Precios'!$D$192</f>
        <v>3881.7858692010336</v>
      </c>
      <c r="G861" s="272">
        <v>1</v>
      </c>
      <c r="H861" s="226">
        <f t="shared" ref="H861:H863" si="71">PRODUCT(F861*G861)</f>
        <v>3881.7858692010336</v>
      </c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1:28" ht="15" customHeight="1" x14ac:dyDescent="0.25">
      <c r="A862" s="255"/>
      <c r="B862" s="264" t="str">
        <f>+'Lista de Precios'!$B$193</f>
        <v>Tomacable p/jabalina 5/8"</v>
      </c>
      <c r="C862" s="64"/>
      <c r="D862" s="245"/>
      <c r="E862" s="174" t="str">
        <f>+'Lista de Precios'!$C$193</f>
        <v>Un</v>
      </c>
      <c r="F862" s="175">
        <f>+'Lista de Precios'!$D$193</f>
        <v>8701.3426186852521</v>
      </c>
      <c r="G862" s="272">
        <v>2</v>
      </c>
      <c r="H862" s="226">
        <f t="shared" si="71"/>
        <v>17402.685237370504</v>
      </c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1:28" ht="15" customHeight="1" x14ac:dyDescent="0.25">
      <c r="A863" s="255"/>
      <c r="B863" s="264" t="str">
        <f>+'Lista de Precios'!$B$194</f>
        <v>Jabalina 3/4" x 1,5m</v>
      </c>
      <c r="C863" s="64"/>
      <c r="D863" s="245"/>
      <c r="E863" s="174" t="str">
        <f>+'Lista de Precios'!$C$194</f>
        <v>Un</v>
      </c>
      <c r="F863" s="175">
        <f>+'Lista de Precios'!$D$194</f>
        <v>41355.485407391614</v>
      </c>
      <c r="G863" s="272">
        <v>2</v>
      </c>
      <c r="H863" s="226">
        <f t="shared" si="71"/>
        <v>82710.970814783228</v>
      </c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1:28" ht="15" customHeight="1" x14ac:dyDescent="0.25">
      <c r="A864" s="255"/>
      <c r="B864" s="209"/>
      <c r="C864" s="227"/>
      <c r="D864" s="277"/>
      <c r="E864" s="174"/>
      <c r="F864" s="175"/>
      <c r="G864" s="65"/>
      <c r="H864" s="226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1:28" ht="15" customHeight="1" x14ac:dyDescent="0.25">
      <c r="A865" s="255"/>
      <c r="B865" s="681" t="s">
        <v>132</v>
      </c>
      <c r="C865" s="572"/>
      <c r="D865" s="228"/>
      <c r="E865" s="183"/>
      <c r="F865" s="184"/>
      <c r="G865" s="229"/>
      <c r="H865" s="230">
        <f>SUM(H866:H867)</f>
        <v>38932.74</v>
      </c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1:28" ht="15" customHeight="1" x14ac:dyDescent="0.2">
      <c r="A866" s="255"/>
      <c r="B866" s="668" t="s">
        <v>133</v>
      </c>
      <c r="C866" s="572"/>
      <c r="D866" s="227"/>
      <c r="E866" s="174" t="s">
        <v>134</v>
      </c>
      <c r="F866" s="175">
        <f>+'Mano de Obra'!$J$8</f>
        <v>10110.714599999999</v>
      </c>
      <c r="G866" s="65">
        <v>3</v>
      </c>
      <c r="H866" s="226">
        <f t="shared" ref="H866:H867" si="72">PRODUCT(F866*G866)</f>
        <v>30332.143799999998</v>
      </c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1:28" ht="15" customHeight="1" x14ac:dyDescent="0.2">
      <c r="A867" s="255"/>
      <c r="B867" s="668" t="s">
        <v>137</v>
      </c>
      <c r="C867" s="572"/>
      <c r="D867" s="227"/>
      <c r="E867" s="174" t="s">
        <v>134</v>
      </c>
      <c r="F867" s="175">
        <f>+'Mano de Obra'!$J$10</f>
        <v>8600.5962</v>
      </c>
      <c r="G867" s="65">
        <v>1</v>
      </c>
      <c r="H867" s="226">
        <f t="shared" si="72"/>
        <v>8600.5962</v>
      </c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1:28" ht="15" customHeight="1" x14ac:dyDescent="0.2">
      <c r="A868" s="255"/>
      <c r="B868" s="669"/>
      <c r="C868" s="670"/>
      <c r="D868" s="246"/>
      <c r="E868" s="190"/>
      <c r="F868" s="247"/>
      <c r="G868" s="232"/>
      <c r="H868" s="248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1:28" ht="15" customHeight="1" x14ac:dyDescent="0.2">
      <c r="A869" s="255"/>
      <c r="B869" s="194"/>
      <c r="C869" s="234"/>
      <c r="D869" s="234"/>
      <c r="E869" s="165"/>
      <c r="F869" s="166"/>
      <c r="G869" s="178"/>
      <c r="H869" s="61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1:28" ht="15" customHeight="1" x14ac:dyDescent="0.25">
      <c r="A870" s="255"/>
      <c r="B870" s="197"/>
      <c r="C870" s="60"/>
      <c r="D870" s="60"/>
      <c r="E870" s="165"/>
      <c r="F870" s="166"/>
      <c r="G870" s="235" t="s">
        <v>136</v>
      </c>
      <c r="H870" s="236">
        <f>SUM(H860,H865)</f>
        <v>142928.18192135476</v>
      </c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1:28" ht="15" customHeight="1" x14ac:dyDescent="0.25">
      <c r="A871" s="255"/>
      <c r="B871" s="200"/>
      <c r="C871" s="84"/>
      <c r="D871" s="84"/>
      <c r="E871" s="165"/>
      <c r="F871" s="166"/>
      <c r="G871" s="178"/>
      <c r="H871" s="201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1:28" ht="15" customHeight="1" x14ac:dyDescent="0.25">
      <c r="A872" s="255"/>
      <c r="B872" s="200"/>
      <c r="C872" s="84"/>
      <c r="D872" s="84"/>
      <c r="E872" s="165"/>
      <c r="F872" s="166"/>
      <c r="G872" s="178"/>
      <c r="H872" s="201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1:28" ht="15" customHeight="1" x14ac:dyDescent="0.2">
      <c r="A873" s="255"/>
      <c r="B873" s="197"/>
      <c r="C873" s="60"/>
      <c r="D873" s="60"/>
      <c r="E873" s="165"/>
      <c r="F873" s="166"/>
      <c r="G873" s="60"/>
      <c r="H873" s="61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1:28" ht="15" customHeight="1" x14ac:dyDescent="0.2">
      <c r="A874" s="255"/>
      <c r="B874" s="281">
        <f>+Presupuesto!$A$61</f>
        <v>12</v>
      </c>
      <c r="C874" s="682" t="str">
        <f>+Presupuesto!$B$61</f>
        <v>INSTALACION ELECTRICA</v>
      </c>
      <c r="D874" s="672"/>
      <c r="E874" s="672"/>
      <c r="F874" s="672"/>
      <c r="G874" s="672"/>
      <c r="H874" s="673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1:28" ht="15" customHeight="1" x14ac:dyDescent="0.2">
      <c r="A875" s="255"/>
      <c r="B875" s="154" t="str">
        <f>+Presupuesto!A68</f>
        <v>12.7</v>
      </c>
      <c r="C875" s="674" t="str">
        <f>+Presupuesto!B68</f>
        <v>Colocación de artefactos de iluminacion</v>
      </c>
      <c r="D875" s="672"/>
      <c r="E875" s="672"/>
      <c r="F875" s="672"/>
      <c r="G875" s="673"/>
      <c r="H875" s="155" t="str">
        <f>+Presupuesto!C68</f>
        <v>gl</v>
      </c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1:28" ht="15" customHeight="1" x14ac:dyDescent="0.25">
      <c r="A876" s="255"/>
      <c r="B876" s="675" t="s">
        <v>126</v>
      </c>
      <c r="C876" s="676"/>
      <c r="D876" s="214"/>
      <c r="E876" s="678" t="s">
        <v>123</v>
      </c>
      <c r="F876" s="157" t="s">
        <v>127</v>
      </c>
      <c r="G876" s="215" t="s">
        <v>128</v>
      </c>
      <c r="H876" s="216" t="s">
        <v>127</v>
      </c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1:28" ht="15" customHeight="1" x14ac:dyDescent="0.25">
      <c r="A877" s="255"/>
      <c r="B877" s="677"/>
      <c r="C877" s="659"/>
      <c r="D877" s="217"/>
      <c r="E877" s="679"/>
      <c r="F877" s="161" t="s">
        <v>129</v>
      </c>
      <c r="G877" s="218" t="s">
        <v>130</v>
      </c>
      <c r="H877" s="219" t="s">
        <v>124</v>
      </c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1:28" ht="15" customHeight="1" x14ac:dyDescent="0.2">
      <c r="A878" s="255"/>
      <c r="B878" s="164"/>
      <c r="C878" s="86"/>
      <c r="D878" s="86"/>
      <c r="E878" s="165"/>
      <c r="F878" s="166"/>
      <c r="G878" s="86"/>
      <c r="H878" s="220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1:28" ht="15" customHeight="1" x14ac:dyDescent="0.25">
      <c r="A879" s="255"/>
      <c r="B879" s="680" t="s">
        <v>131</v>
      </c>
      <c r="C879" s="664"/>
      <c r="D879" s="221"/>
      <c r="E879" s="168"/>
      <c r="F879" s="169"/>
      <c r="G879" s="222"/>
      <c r="H879" s="223">
        <f>SUM(H880:H882)</f>
        <v>171262.13620445266</v>
      </c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1:28" ht="15" customHeight="1" x14ac:dyDescent="0.25">
      <c r="A880" s="255"/>
      <c r="B880" s="264" t="str">
        <f>+'Lista de Precios'!$B$195</f>
        <v>Portalámpara</v>
      </c>
      <c r="C880" s="64"/>
      <c r="D880" s="245"/>
      <c r="E880" s="174" t="str">
        <f>+'Lista de Precios'!$C$195</f>
        <v>Un</v>
      </c>
      <c r="F880" s="175">
        <f>+'Lista de Precios'!$D$195</f>
        <v>1901.5859773804548</v>
      </c>
      <c r="G880" s="272">
        <v>51</v>
      </c>
      <c r="H880" s="226">
        <f t="shared" ref="H880:H881" si="73">PRODUCT(F880*G880)</f>
        <v>96980.884846403191</v>
      </c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1:28" ht="15" customHeight="1" x14ac:dyDescent="0.25">
      <c r="A881" s="255"/>
      <c r="B881" s="171" t="str">
        <f>+'Lista de Precios'!$B$196</f>
        <v>Florón</v>
      </c>
      <c r="C881" s="224"/>
      <c r="D881" s="277"/>
      <c r="E881" s="174" t="str">
        <f>+'Lista de Precios'!$C$196</f>
        <v>Un</v>
      </c>
      <c r="F881" s="175">
        <f>+'Lista de Precios'!$D$196</f>
        <v>1456.4951246676369</v>
      </c>
      <c r="G881" s="272">
        <v>51</v>
      </c>
      <c r="H881" s="226">
        <f t="shared" si="73"/>
        <v>74281.251358049485</v>
      </c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1:28" ht="15" customHeight="1" x14ac:dyDescent="0.25">
      <c r="A882" s="255"/>
      <c r="B882" s="209"/>
      <c r="C882" s="227"/>
      <c r="D882" s="277"/>
      <c r="E882" s="174"/>
      <c r="F882" s="175"/>
      <c r="G882" s="65"/>
      <c r="H882" s="226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1:28" ht="15" customHeight="1" x14ac:dyDescent="0.25">
      <c r="A883" s="255"/>
      <c r="B883" s="681" t="s">
        <v>132</v>
      </c>
      <c r="C883" s="572"/>
      <c r="D883" s="228"/>
      <c r="E883" s="183"/>
      <c r="F883" s="184"/>
      <c r="G883" s="229"/>
      <c r="H883" s="230">
        <f>SUM(H884:H885)</f>
        <v>301646.15039999998</v>
      </c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1:28" ht="15" customHeight="1" x14ac:dyDescent="0.2">
      <c r="A884" s="255"/>
      <c r="B884" s="668" t="s">
        <v>133</v>
      </c>
      <c r="C884" s="572"/>
      <c r="D884" s="227"/>
      <c r="E884" s="174" t="s">
        <v>134</v>
      </c>
      <c r="F884" s="175">
        <f>+'Mano de Obra'!$J$8</f>
        <v>10110.714599999999</v>
      </c>
      <c r="G884" s="65">
        <v>17.5</v>
      </c>
      <c r="H884" s="226">
        <f t="shared" ref="H884:H885" si="74">PRODUCT(F884*G884)</f>
        <v>176937.5055</v>
      </c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1:28" ht="15" customHeight="1" x14ac:dyDescent="0.2">
      <c r="A885" s="255"/>
      <c r="B885" s="668" t="s">
        <v>137</v>
      </c>
      <c r="C885" s="572"/>
      <c r="D885" s="227"/>
      <c r="E885" s="174" t="s">
        <v>134</v>
      </c>
      <c r="F885" s="175">
        <f>+'Mano de Obra'!$J$10</f>
        <v>8600.5962</v>
      </c>
      <c r="G885" s="65">
        <v>14.5</v>
      </c>
      <c r="H885" s="226">
        <f t="shared" si="74"/>
        <v>124708.6449</v>
      </c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1:28" ht="15" customHeight="1" x14ac:dyDescent="0.2">
      <c r="A886" s="255"/>
      <c r="B886" s="669"/>
      <c r="C886" s="670"/>
      <c r="D886" s="246"/>
      <c r="E886" s="190"/>
      <c r="F886" s="247"/>
      <c r="G886" s="232"/>
      <c r="H886" s="248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1:28" ht="15" customHeight="1" x14ac:dyDescent="0.2">
      <c r="A887" s="255"/>
      <c r="B887" s="194"/>
      <c r="C887" s="234"/>
      <c r="D887" s="234"/>
      <c r="E887" s="165"/>
      <c r="F887" s="166"/>
      <c r="G887" s="178"/>
      <c r="H887" s="61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1:28" ht="15" customHeight="1" x14ac:dyDescent="0.25">
      <c r="A888" s="255"/>
      <c r="B888" s="197"/>
      <c r="C888" s="60"/>
      <c r="D888" s="60"/>
      <c r="E888" s="165"/>
      <c r="F888" s="166"/>
      <c r="G888" s="235" t="s">
        <v>136</v>
      </c>
      <c r="H888" s="236">
        <f>SUM(H879,H883)</f>
        <v>472908.28660445265</v>
      </c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1:28" ht="15" customHeight="1" x14ac:dyDescent="0.25">
      <c r="A889" s="255"/>
      <c r="B889" s="200"/>
      <c r="C889" s="84"/>
      <c r="D889" s="84"/>
      <c r="E889" s="165"/>
      <c r="F889" s="166"/>
      <c r="G889" s="178"/>
      <c r="H889" s="201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1:28" ht="15" customHeight="1" x14ac:dyDescent="0.2">
      <c r="A890" s="255"/>
      <c r="B890" s="197"/>
      <c r="C890" s="60"/>
      <c r="D890" s="60"/>
      <c r="E890" s="165"/>
      <c r="F890" s="166"/>
      <c r="G890" s="60"/>
      <c r="H890" s="61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1:28" ht="15" customHeight="1" x14ac:dyDescent="0.25">
      <c r="A891" s="255"/>
      <c r="B891" s="256"/>
      <c r="C891" s="257"/>
      <c r="D891" s="257"/>
      <c r="E891" s="258"/>
      <c r="F891" s="259"/>
      <c r="G891" s="260"/>
      <c r="H891" s="261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1:28" ht="15" customHeight="1" x14ac:dyDescent="0.2">
      <c r="A892" s="255"/>
      <c r="B892" s="283">
        <f>+Presupuesto!$A$70</f>
        <v>13</v>
      </c>
      <c r="C892" s="721" t="str">
        <f>+Presupuesto!$B$70</f>
        <v>INSTALACION SANITARIA Y PLUVIALES</v>
      </c>
      <c r="D892" s="672"/>
      <c r="E892" s="672"/>
      <c r="F892" s="672"/>
      <c r="G892" s="672"/>
      <c r="H892" s="673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1:28" ht="15" customHeight="1" x14ac:dyDescent="0.2">
      <c r="A893" s="255"/>
      <c r="B893" s="154" t="str">
        <f>+Presupuesto!A71</f>
        <v>13.1</v>
      </c>
      <c r="C893" s="674" t="str">
        <f>+Presupuesto!B71</f>
        <v>Base Sanitaria</v>
      </c>
      <c r="D893" s="672"/>
      <c r="E893" s="672"/>
      <c r="F893" s="672"/>
      <c r="G893" s="673"/>
      <c r="H893" s="155" t="str">
        <f>+Presupuesto!C71</f>
        <v>gl</v>
      </c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1:28" ht="15" customHeight="1" x14ac:dyDescent="0.25">
      <c r="A894" s="255"/>
      <c r="B894" s="675" t="s">
        <v>126</v>
      </c>
      <c r="C894" s="676"/>
      <c r="D894" s="214"/>
      <c r="E894" s="678" t="s">
        <v>123</v>
      </c>
      <c r="F894" s="157" t="s">
        <v>127</v>
      </c>
      <c r="G894" s="215" t="s">
        <v>128</v>
      </c>
      <c r="H894" s="216" t="s">
        <v>127</v>
      </c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1:28" ht="15" customHeight="1" x14ac:dyDescent="0.25">
      <c r="A895" s="255"/>
      <c r="B895" s="677"/>
      <c r="C895" s="659"/>
      <c r="D895" s="217"/>
      <c r="E895" s="679"/>
      <c r="F895" s="161" t="s">
        <v>129</v>
      </c>
      <c r="G895" s="218" t="s">
        <v>130</v>
      </c>
      <c r="H895" s="219" t="s">
        <v>124</v>
      </c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1:28" ht="15" customHeight="1" x14ac:dyDescent="0.2">
      <c r="A896" s="255"/>
      <c r="B896" s="164"/>
      <c r="C896" s="86"/>
      <c r="D896" s="86"/>
      <c r="E896" s="165"/>
      <c r="F896" s="166"/>
      <c r="G896" s="86"/>
      <c r="H896" s="220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1:28" ht="15" customHeight="1" x14ac:dyDescent="0.25">
      <c r="A897" s="255"/>
      <c r="B897" s="680" t="s">
        <v>131</v>
      </c>
      <c r="C897" s="664"/>
      <c r="D897" s="221"/>
      <c r="E897" s="168"/>
      <c r="F897" s="169"/>
      <c r="G897" s="222"/>
      <c r="H897" s="223">
        <f>SUM(H898:H921)</f>
        <v>922530.35270091426</v>
      </c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1:28" ht="15" customHeight="1" x14ac:dyDescent="0.25">
      <c r="A898" s="255"/>
      <c r="B898" s="264" t="str">
        <f>+'Lista de Precios'!$B$198</f>
        <v>Tubo PVC Awaduct 40 (4m)</v>
      </c>
      <c r="C898" s="64"/>
      <c r="D898" s="245"/>
      <c r="E898" s="174" t="str">
        <f>+'Lista de Precios'!$C$198</f>
        <v>Un</v>
      </c>
      <c r="F898" s="175">
        <f>+'Lista de Precios'!$D$198</f>
        <v>10129.967601337634</v>
      </c>
      <c r="G898" s="345">
        <v>1</v>
      </c>
      <c r="H898" s="226">
        <f t="shared" ref="H898:H921" si="75">PRODUCT(F898*G898)</f>
        <v>10129.967601337634</v>
      </c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1:28" ht="15" customHeight="1" x14ac:dyDescent="0.25">
      <c r="A899" s="255"/>
      <c r="B899" s="264" t="str">
        <f>+'Lista de Precios'!$B$199</f>
        <v>Tubo PVC Awaduct 50 (4m)</v>
      </c>
      <c r="C899" s="64"/>
      <c r="D899" s="245"/>
      <c r="E899" s="174" t="str">
        <f>+'Lista de Precios'!$C$199</f>
        <v>Un</v>
      </c>
      <c r="F899" s="175">
        <f>+'Lista de Precios'!$D$199</f>
        <v>12736.243987854637</v>
      </c>
      <c r="G899" s="345">
        <v>3</v>
      </c>
      <c r="H899" s="226">
        <f t="shared" si="75"/>
        <v>38208.731963563914</v>
      </c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1:28" ht="15" customHeight="1" x14ac:dyDescent="0.25">
      <c r="A900" s="255"/>
      <c r="B900" s="264" t="str">
        <f>+'Lista de Precios'!$B$200</f>
        <v>Tubo PVC Awaduct 63 (4m)</v>
      </c>
      <c r="C900" s="64"/>
      <c r="D900" s="245"/>
      <c r="E900" s="174" t="str">
        <f>+'Lista de Precios'!$C$200</f>
        <v>Un</v>
      </c>
      <c r="F900" s="175">
        <f>+'Lista de Precios'!$D$200</f>
        <v>15780.662478464281</v>
      </c>
      <c r="G900" s="345">
        <v>2</v>
      </c>
      <c r="H900" s="226">
        <f t="shared" si="75"/>
        <v>31561.324956928562</v>
      </c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1:28" ht="15" customHeight="1" x14ac:dyDescent="0.25">
      <c r="A901" s="255"/>
      <c r="B901" s="264" t="str">
        <f>+'Lista de Precios'!$B$201</f>
        <v>Tubo PVC Awaduct 110 (4m)</v>
      </c>
      <c r="C901" s="64"/>
      <c r="D901" s="245"/>
      <c r="E901" s="174" t="str">
        <f>+'Lista de Precios'!$C$201</f>
        <v>Un</v>
      </c>
      <c r="F901" s="175">
        <f>+'Lista de Precios'!$D$201</f>
        <v>28459.330663784971</v>
      </c>
      <c r="G901" s="345">
        <v>13</v>
      </c>
      <c r="H901" s="226">
        <f t="shared" si="75"/>
        <v>369971.29862920463</v>
      </c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1:28" ht="15" customHeight="1" x14ac:dyDescent="0.25">
      <c r="A902" s="255"/>
      <c r="B902" s="264" t="str">
        <f>+'Lista de Precios'!$B$202</f>
        <v>Codo c/base Awaduct  110</v>
      </c>
      <c r="C902" s="64"/>
      <c r="D902" s="245"/>
      <c r="E902" s="174" t="str">
        <f>+'Lista de Precios'!$C$202</f>
        <v>Un</v>
      </c>
      <c r="F902" s="175">
        <f>+'Lista de Precios'!$D$202</f>
        <v>5242.3879431335081</v>
      </c>
      <c r="G902" s="345">
        <v>4</v>
      </c>
      <c r="H902" s="226">
        <f t="shared" si="75"/>
        <v>20969.551772534032</v>
      </c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1:28" ht="15" customHeight="1" x14ac:dyDescent="0.25">
      <c r="A903" s="255"/>
      <c r="B903" s="284" t="str">
        <f>+'Lista de Precios'!$B$203</f>
        <v xml:space="preserve">Ramal simple a 45° H-HC 110 Awaduct </v>
      </c>
      <c r="C903" s="285"/>
      <c r="D903" s="245"/>
      <c r="E903" s="174" t="str">
        <f>+'Lista de Precios'!$C$203</f>
        <v>Un</v>
      </c>
      <c r="F903" s="175">
        <f>+'Lista de Precios'!$D$203</f>
        <v>8173.7973328517592</v>
      </c>
      <c r="G903" s="345">
        <v>4</v>
      </c>
      <c r="H903" s="226">
        <f t="shared" si="75"/>
        <v>32695.189331407037</v>
      </c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1:28" ht="15" customHeight="1" x14ac:dyDescent="0.25">
      <c r="A904" s="255"/>
      <c r="B904" s="171" t="str">
        <f>+'Lista de Precios'!$B$204</f>
        <v>Curva 90° 63</v>
      </c>
      <c r="C904" s="224"/>
      <c r="D904" s="277"/>
      <c r="E904" s="174" t="str">
        <f>+'Lista de Precios'!$C$204</f>
        <v>Un</v>
      </c>
      <c r="F904" s="175">
        <f>+'Lista de Precios'!$D$204</f>
        <v>2043.3094308879822</v>
      </c>
      <c r="G904" s="345">
        <v>2</v>
      </c>
      <c r="H904" s="226">
        <f t="shared" si="75"/>
        <v>4086.6188617759644</v>
      </c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1:28" ht="15" customHeight="1" x14ac:dyDescent="0.25">
      <c r="A905" s="255"/>
      <c r="B905" s="286" t="str">
        <f>+'Lista de Precios'!$B$205</f>
        <v>Codo 45° PVC 40</v>
      </c>
      <c r="C905" s="287"/>
      <c r="D905" s="245"/>
      <c r="E905" s="174" t="str">
        <f>+'Lista de Precios'!$C$205</f>
        <v>Un</v>
      </c>
      <c r="F905" s="175">
        <f>+'Lista de Precios'!$D$205</f>
        <v>1050.146823223909</v>
      </c>
      <c r="G905" s="345">
        <v>4</v>
      </c>
      <c r="H905" s="226">
        <f t="shared" si="75"/>
        <v>4200.587292895636</v>
      </c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1:28" ht="15" customHeight="1" x14ac:dyDescent="0.25">
      <c r="A906" s="255"/>
      <c r="B906" s="264" t="str">
        <f>+'Lista de Precios'!$B$206</f>
        <v>Codo 90° PVC 40</v>
      </c>
      <c r="C906" s="64"/>
      <c r="D906" s="245"/>
      <c r="E906" s="174" t="str">
        <f>+'Lista de Precios'!$C$206</f>
        <v>Un</v>
      </c>
      <c r="F906" s="175">
        <f>+'Lista de Precios'!$D$206</f>
        <v>686.48072252007546</v>
      </c>
      <c r="G906" s="345">
        <v>4</v>
      </c>
      <c r="H906" s="226">
        <f t="shared" si="75"/>
        <v>2745.9228900803018</v>
      </c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1:28" ht="15" customHeight="1" x14ac:dyDescent="0.25">
      <c r="A907" s="255"/>
      <c r="B907" s="264" t="str">
        <f>+'Lista de Precios'!$B$207</f>
        <v>Codo 45° PVC 50</v>
      </c>
      <c r="C907" s="64"/>
      <c r="D907" s="245"/>
      <c r="E907" s="174" t="str">
        <f>+'Lista de Precios'!$C$207</f>
        <v>Un</v>
      </c>
      <c r="F907" s="175">
        <f>+'Lista de Precios'!$D$207</f>
        <v>1196.588582570861</v>
      </c>
      <c r="G907" s="345">
        <v>4</v>
      </c>
      <c r="H907" s="226">
        <f t="shared" si="75"/>
        <v>4786.3543302834441</v>
      </c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1:28" ht="15" customHeight="1" x14ac:dyDescent="0.25">
      <c r="A908" s="255"/>
      <c r="B908" s="264" t="str">
        <f>+'Lista de Precios'!$B$208</f>
        <v>Codo 90° PVC 50</v>
      </c>
      <c r="C908" s="64"/>
      <c r="D908" s="245"/>
      <c r="E908" s="174" t="str">
        <f>+'Lista de Precios'!$C$208</f>
        <v>Un</v>
      </c>
      <c r="F908" s="175">
        <f>+'Lista de Precios'!$D$208</f>
        <v>1327.3452926854336</v>
      </c>
      <c r="G908" s="345">
        <v>4</v>
      </c>
      <c r="H908" s="226">
        <f t="shared" si="75"/>
        <v>5309.3811707417344</v>
      </c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1:28" ht="15" customHeight="1" x14ac:dyDescent="0.25">
      <c r="A909" s="255"/>
      <c r="B909" s="264" t="str">
        <f>+'Lista de Precios'!$B$210</f>
        <v>Manguito de reparación 110mm</v>
      </c>
      <c r="C909" s="64"/>
      <c r="D909" s="245"/>
      <c r="E909" s="174" t="str">
        <f>+'Lista de Precios'!$C$210</f>
        <v>Un</v>
      </c>
      <c r="F909" s="175">
        <f>+'Lista de Precios'!$D$210</f>
        <v>2760.7445421072275</v>
      </c>
      <c r="G909" s="345">
        <v>2</v>
      </c>
      <c r="H909" s="226">
        <f t="shared" si="75"/>
        <v>5521.489084214455</v>
      </c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1:28" ht="15" customHeight="1" x14ac:dyDescent="0.25">
      <c r="A910" s="255"/>
      <c r="B910" s="264" t="str">
        <f>+'Lista de Precios'!$B$211</f>
        <v>Manguito de reparación 63mm</v>
      </c>
      <c r="C910" s="64"/>
      <c r="D910" s="245"/>
      <c r="E910" s="174" t="str">
        <f>+'Lista de Precios'!$C$211</f>
        <v>Un</v>
      </c>
      <c r="F910" s="175">
        <f>+'Lista de Precios'!$D$211</f>
        <v>1327.3452926854336</v>
      </c>
      <c r="G910" s="345">
        <v>4</v>
      </c>
      <c r="H910" s="226">
        <f t="shared" si="75"/>
        <v>5309.3811707417344</v>
      </c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1:28" ht="15" customHeight="1" x14ac:dyDescent="0.25">
      <c r="A911" s="255"/>
      <c r="B911" s="264" t="str">
        <f>+'Lista de Precios'!$B$212</f>
        <v>Manguito de reparación 40mm</v>
      </c>
      <c r="C911" s="64"/>
      <c r="D911" s="245"/>
      <c r="E911" s="174" t="str">
        <f>+'Lista de Precios'!$C$212</f>
        <v>Un</v>
      </c>
      <c r="F911" s="175">
        <f>+'Lista de Precios'!$D$212</f>
        <v>718.02669819335119</v>
      </c>
      <c r="G911" s="345">
        <v>4</v>
      </c>
      <c r="H911" s="226">
        <f t="shared" si="75"/>
        <v>2872.1067927734048</v>
      </c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1:28" ht="15" customHeight="1" x14ac:dyDescent="0.25">
      <c r="A912" s="255"/>
      <c r="B912" s="264" t="str">
        <f>+'Lista de Precios'!$B$213</f>
        <v>Ramal simple a 87° 30 MH 110x110</v>
      </c>
      <c r="C912" s="64"/>
      <c r="D912" s="245"/>
      <c r="E912" s="174" t="str">
        <f>+'Lista de Precios'!$C$213</f>
        <v>Un</v>
      </c>
      <c r="F912" s="175">
        <f>+'Lista de Precios'!$D$213</f>
        <v>6070.4178408363068</v>
      </c>
      <c r="G912" s="345">
        <v>3</v>
      </c>
      <c r="H912" s="226">
        <f t="shared" si="75"/>
        <v>18211.25352250892</v>
      </c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1:28" ht="15" customHeight="1" x14ac:dyDescent="0.25">
      <c r="A913" s="255"/>
      <c r="B913" s="284" t="str">
        <f>+'Lista de Precios'!$B$214</f>
        <v>Ramal simple a 87° 30 MH 110x63</v>
      </c>
      <c r="C913" s="285"/>
      <c r="D913" s="245"/>
      <c r="E913" s="174" t="str">
        <f>+'Lista de Precios'!$C$214</f>
        <v>Un</v>
      </c>
      <c r="F913" s="175">
        <f>+'Lista de Precios'!$D$214</f>
        <v>4699.3111009041659</v>
      </c>
      <c r="G913" s="345">
        <v>2</v>
      </c>
      <c r="H913" s="226">
        <f t="shared" si="75"/>
        <v>9398.6222018083317</v>
      </c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1:28" ht="15" customHeight="1" x14ac:dyDescent="0.25">
      <c r="A914" s="255"/>
      <c r="B914" s="171" t="str">
        <f>+'Lista de Precios'!$B$215</f>
        <v>Tapa 110 H</v>
      </c>
      <c r="C914" s="224"/>
      <c r="D914" s="277"/>
      <c r="E914" s="174" t="str">
        <f>+'Lista de Precios'!$C$215</f>
        <v>Un</v>
      </c>
      <c r="F914" s="175">
        <f>+'Lista de Precios'!$D$215</f>
        <v>1902.4157980279165</v>
      </c>
      <c r="G914" s="345">
        <v>2</v>
      </c>
      <c r="H914" s="226">
        <f t="shared" si="75"/>
        <v>3804.831596055833</v>
      </c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1:28" ht="15" customHeight="1" x14ac:dyDescent="0.25">
      <c r="A915" s="255"/>
      <c r="B915" s="286" t="str">
        <f>+'Lista de Precios'!$B$216</f>
        <v>Sifon p/descarga pileta simple</v>
      </c>
      <c r="C915" s="287"/>
      <c r="D915" s="245"/>
      <c r="E915" s="174" t="str">
        <f>+'Lista de Precios'!$C$216</f>
        <v>Un</v>
      </c>
      <c r="F915" s="175">
        <f>+'Lista de Precios'!$D$216</f>
        <v>7201.7080125355715</v>
      </c>
      <c r="G915" s="345">
        <v>3</v>
      </c>
      <c r="H915" s="226">
        <f t="shared" si="75"/>
        <v>21605.124037606714</v>
      </c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1:28" ht="15" customHeight="1" x14ac:dyDescent="0.25">
      <c r="A916" s="255"/>
      <c r="B916" s="264" t="str">
        <f>+'Lista de Precios'!$B$217</f>
        <v>Sopapa crom. Pileta 50 c/torni.</v>
      </c>
      <c r="C916" s="64"/>
      <c r="D916" s="245"/>
      <c r="E916" s="174" t="str">
        <f>+'Lista de Precios'!$C$217</f>
        <v>Un</v>
      </c>
      <c r="F916" s="175">
        <f>+'Lista de Precios'!$D$217</f>
        <v>6773.1112442143185</v>
      </c>
      <c r="G916" s="345">
        <v>3</v>
      </c>
      <c r="H916" s="226">
        <f t="shared" si="75"/>
        <v>20319.333732642954</v>
      </c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1:28" ht="15" customHeight="1" x14ac:dyDescent="0.25">
      <c r="A917" s="255"/>
      <c r="B917" s="264" t="str">
        <f>+'Lista de Precios'!$B$218</f>
        <v xml:space="preserve">Adhesivos p/ PVC </v>
      </c>
      <c r="C917" s="64"/>
      <c r="D917" s="245"/>
      <c r="E917" s="174" t="str">
        <f>+'Lista de Precios'!$C$218</f>
        <v>Kg</v>
      </c>
      <c r="F917" s="175">
        <f>+'Lista de Precios'!$D$218</f>
        <v>40483.000146910308</v>
      </c>
      <c r="G917" s="345">
        <v>2</v>
      </c>
      <c r="H917" s="226">
        <f t="shared" si="75"/>
        <v>80966.000293820616</v>
      </c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1:28" ht="15" customHeight="1" x14ac:dyDescent="0.25">
      <c r="A918" s="255"/>
      <c r="B918" s="264" t="str">
        <f>+'Lista de Precios'!$B$219</f>
        <v>Camara de inspección 60x60</v>
      </c>
      <c r="C918" s="64"/>
      <c r="D918" s="245"/>
      <c r="E918" s="174" t="str">
        <f>+'Lista de Precios'!$C$219</f>
        <v>Un</v>
      </c>
      <c r="F918" s="175">
        <f>+'Lista de Precios'!$D$219</f>
        <v>54825.642602019907</v>
      </c>
      <c r="G918" s="345">
        <v>2</v>
      </c>
      <c r="H918" s="226">
        <f t="shared" si="75"/>
        <v>109651.28520403981</v>
      </c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1:28" ht="15" customHeight="1" x14ac:dyDescent="0.25">
      <c r="A919" s="255"/>
      <c r="B919" s="264" t="str">
        <f>+'Lista de Precios'!$B$220</f>
        <v>Tapa camara de inspección 60x60</v>
      </c>
      <c r="C919" s="64"/>
      <c r="D919" s="245"/>
      <c r="E919" s="174" t="str">
        <f>+'Lista de Precios'!$C$220</f>
        <v>Un</v>
      </c>
      <c r="F919" s="175">
        <f>+'Lista de Precios'!$D$220</f>
        <v>34915.511178249821</v>
      </c>
      <c r="G919" s="345">
        <v>2</v>
      </c>
      <c r="H919" s="226">
        <f t="shared" si="75"/>
        <v>69831.022356499641</v>
      </c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1:28" ht="15" customHeight="1" x14ac:dyDescent="0.25">
      <c r="A920" s="255"/>
      <c r="B920" s="264" t="str">
        <f>+'Lista de Precios'!$B$221</f>
        <v xml:space="preserve">Pileta de patio 5 E. 15x15 plastica c/tapa de bronce </v>
      </c>
      <c r="C920" s="64"/>
      <c r="D920" s="245"/>
      <c r="E920" s="174" t="str">
        <f>+'Lista de Precios'!$C$221</f>
        <v>Un</v>
      </c>
      <c r="F920" s="175">
        <f>+'Lista de Precios'!$D$221</f>
        <v>7403.4391707057312</v>
      </c>
      <c r="G920" s="345">
        <v>6</v>
      </c>
      <c r="H920" s="226">
        <f t="shared" si="75"/>
        <v>44420.635024234391</v>
      </c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1:28" ht="15" customHeight="1" x14ac:dyDescent="0.25">
      <c r="A921" s="255"/>
      <c r="B921" s="264" t="str">
        <f>+'Lista de Precios'!$B$222</f>
        <v>Sombrerete PVC 110</v>
      </c>
      <c r="C921" s="64"/>
      <c r="D921" s="245"/>
      <c r="E921" s="174" t="str">
        <f>+'Lista de Precios'!$C$222</f>
        <v>Un</v>
      </c>
      <c r="F921" s="175">
        <f>+'Lista de Precios'!$D$222</f>
        <v>2977.1694416072096</v>
      </c>
      <c r="G921" s="345">
        <v>2</v>
      </c>
      <c r="H921" s="226">
        <f t="shared" si="75"/>
        <v>5954.3388832144192</v>
      </c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1:28" ht="15" customHeight="1" x14ac:dyDescent="0.25">
      <c r="A922" s="255"/>
      <c r="B922" s="209"/>
      <c r="C922" s="227"/>
      <c r="D922" s="277"/>
      <c r="E922" s="174"/>
      <c r="F922" s="175"/>
      <c r="G922" s="65"/>
      <c r="H922" s="226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1:28" ht="15" customHeight="1" x14ac:dyDescent="0.25">
      <c r="A923" s="255"/>
      <c r="B923" s="681" t="s">
        <v>132</v>
      </c>
      <c r="C923" s="572"/>
      <c r="D923" s="228"/>
      <c r="E923" s="183"/>
      <c r="F923" s="184"/>
      <c r="G923" s="229"/>
      <c r="H923" s="230">
        <f>SUM(H924:H925)</f>
        <v>1040447.982</v>
      </c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1:28" ht="15" customHeight="1" x14ac:dyDescent="0.2">
      <c r="A924" s="255"/>
      <c r="B924" s="668" t="s">
        <v>133</v>
      </c>
      <c r="C924" s="572"/>
      <c r="D924" s="227"/>
      <c r="E924" s="174" t="s">
        <v>134</v>
      </c>
      <c r="F924" s="175">
        <f>+'Mano de Obra'!$J$8</f>
        <v>10110.714599999999</v>
      </c>
      <c r="G924" s="65">
        <v>62.5</v>
      </c>
      <c r="H924" s="226">
        <f t="shared" ref="H924:H925" si="76">PRODUCT(F924*G924)</f>
        <v>631919.66249999998</v>
      </c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1:28" ht="15" customHeight="1" x14ac:dyDescent="0.2">
      <c r="A925" s="255"/>
      <c r="B925" s="668" t="s">
        <v>137</v>
      </c>
      <c r="C925" s="572"/>
      <c r="D925" s="227"/>
      <c r="E925" s="174" t="s">
        <v>134</v>
      </c>
      <c r="F925" s="175">
        <f>+'Mano de Obra'!$J$10</f>
        <v>8600.5962</v>
      </c>
      <c r="G925" s="65">
        <v>47.5</v>
      </c>
      <c r="H925" s="226">
        <f t="shared" si="76"/>
        <v>408528.31949999998</v>
      </c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1:28" ht="15" customHeight="1" x14ac:dyDescent="0.2">
      <c r="A926" s="255"/>
      <c r="B926" s="669"/>
      <c r="C926" s="670"/>
      <c r="D926" s="246"/>
      <c r="E926" s="190"/>
      <c r="F926" s="247"/>
      <c r="G926" s="232"/>
      <c r="H926" s="248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1:28" ht="15" customHeight="1" x14ac:dyDescent="0.2">
      <c r="A927" s="255"/>
      <c r="B927" s="194"/>
      <c r="C927" s="234"/>
      <c r="D927" s="234"/>
      <c r="E927" s="165"/>
      <c r="F927" s="166"/>
      <c r="G927" s="178"/>
      <c r="H927" s="61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1:28" ht="15" customHeight="1" x14ac:dyDescent="0.25">
      <c r="A928" s="255"/>
      <c r="B928" s="197"/>
      <c r="C928" s="60"/>
      <c r="D928" s="60"/>
      <c r="E928" s="165"/>
      <c r="F928" s="166"/>
      <c r="G928" s="235" t="s">
        <v>136</v>
      </c>
      <c r="H928" s="236">
        <f>SUM(H897,H923)</f>
        <v>1962978.3347009141</v>
      </c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1:28" ht="15" customHeight="1" x14ac:dyDescent="0.25">
      <c r="A929" s="255"/>
      <c r="B929" s="200"/>
      <c r="C929" s="84"/>
      <c r="D929" s="84"/>
      <c r="E929" s="165"/>
      <c r="F929" s="166"/>
      <c r="G929" s="178"/>
      <c r="H929" s="201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1:28" ht="15" customHeight="1" x14ac:dyDescent="0.25">
      <c r="A930" s="255"/>
      <c r="B930" s="200"/>
      <c r="C930" s="84"/>
      <c r="D930" s="84"/>
      <c r="E930" s="165"/>
      <c r="F930" s="166"/>
      <c r="G930" s="178"/>
      <c r="H930" s="201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1:28" ht="15" customHeight="1" x14ac:dyDescent="0.2">
      <c r="A931" s="255"/>
      <c r="B931" s="197"/>
      <c r="C931" s="60"/>
      <c r="D931" s="60"/>
      <c r="E931" s="165"/>
      <c r="F931" s="166"/>
      <c r="G931" s="60"/>
      <c r="H931" s="61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1:28" ht="15" customHeight="1" x14ac:dyDescent="0.2">
      <c r="A932" s="255"/>
      <c r="B932" s="283">
        <f>+Presupuesto!$A$70</f>
        <v>13</v>
      </c>
      <c r="C932" s="721" t="str">
        <f>+Presupuesto!$B$70</f>
        <v>INSTALACION SANITARIA Y PLUVIALES</v>
      </c>
      <c r="D932" s="672"/>
      <c r="E932" s="672"/>
      <c r="F932" s="672"/>
      <c r="G932" s="672"/>
      <c r="H932" s="673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1:28" ht="15" customHeight="1" x14ac:dyDescent="0.2">
      <c r="A933" s="255"/>
      <c r="B933" s="154" t="str">
        <f>+Presupuesto!A72</f>
        <v>13.2</v>
      </c>
      <c r="C933" s="674" t="str">
        <f>+Presupuesto!B72</f>
        <v>Desagües pluviales</v>
      </c>
      <c r="D933" s="672"/>
      <c r="E933" s="672"/>
      <c r="F933" s="672"/>
      <c r="G933" s="673"/>
      <c r="H933" s="155" t="str">
        <f>+Presupuesto!C72</f>
        <v>gl</v>
      </c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1:28" ht="15" customHeight="1" x14ac:dyDescent="0.25">
      <c r="A934" s="255"/>
      <c r="B934" s="675" t="s">
        <v>126</v>
      </c>
      <c r="C934" s="676"/>
      <c r="D934" s="214"/>
      <c r="E934" s="678" t="s">
        <v>123</v>
      </c>
      <c r="F934" s="157" t="s">
        <v>127</v>
      </c>
      <c r="G934" s="215" t="s">
        <v>128</v>
      </c>
      <c r="H934" s="216" t="s">
        <v>127</v>
      </c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1:28" ht="15" customHeight="1" x14ac:dyDescent="0.25">
      <c r="A935" s="255"/>
      <c r="B935" s="677"/>
      <c r="C935" s="659"/>
      <c r="D935" s="217"/>
      <c r="E935" s="679"/>
      <c r="F935" s="161" t="s">
        <v>129</v>
      </c>
      <c r="G935" s="218" t="s">
        <v>130</v>
      </c>
      <c r="H935" s="219" t="s">
        <v>124</v>
      </c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1:28" ht="15" customHeight="1" x14ac:dyDescent="0.2">
      <c r="A936" s="255"/>
      <c r="B936" s="164"/>
      <c r="C936" s="86"/>
      <c r="D936" s="86"/>
      <c r="E936" s="165"/>
      <c r="F936" s="166"/>
      <c r="G936" s="86"/>
      <c r="H936" s="220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1:28" ht="15" customHeight="1" x14ac:dyDescent="0.25">
      <c r="A937" s="255"/>
      <c r="B937" s="680" t="s">
        <v>131</v>
      </c>
      <c r="C937" s="664"/>
      <c r="D937" s="221"/>
      <c r="E937" s="168"/>
      <c r="F937" s="169"/>
      <c r="G937" s="222"/>
      <c r="H937" s="223">
        <f>SUM(H938:H941)</f>
        <v>451753.0174161318</v>
      </c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1:28" ht="15" customHeight="1" x14ac:dyDescent="0.25">
      <c r="A938" s="255"/>
      <c r="B938" s="264" t="str">
        <f>+'Lista de Precios'!$B$223</f>
        <v>Pileta de patio abierta H</v>
      </c>
      <c r="C938" s="64"/>
      <c r="D938" s="245"/>
      <c r="E938" s="174" t="str">
        <f>+'Lista de Precios'!$C$223</f>
        <v>Un</v>
      </c>
      <c r="F938" s="175">
        <f>+'Lista de Precios'!$D$223</f>
        <v>15669.012428729617</v>
      </c>
      <c r="G938" s="345">
        <v>4</v>
      </c>
      <c r="H938" s="226">
        <f t="shared" ref="H938:H941" si="77">PRODUCT(F938*G938)</f>
        <v>62676.049714918467</v>
      </c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1:28" ht="15" customHeight="1" x14ac:dyDescent="0.25">
      <c r="A939" s="255"/>
      <c r="B939" s="264" t="str">
        <f>+'Lista de Precios'!$B$224</f>
        <v>Reja 20x20 pesada hierro</v>
      </c>
      <c r="C939" s="64"/>
      <c r="D939" s="245"/>
      <c r="E939" s="174" t="str">
        <f>+'Lista de Precios'!$C$224</f>
        <v>Un</v>
      </c>
      <c r="F939" s="175">
        <f>+'Lista de Precios'!$D$224</f>
        <v>8465.0340013204495</v>
      </c>
      <c r="G939" s="345">
        <v>4</v>
      </c>
      <c r="H939" s="226">
        <f t="shared" si="77"/>
        <v>33860.136005281798</v>
      </c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1:28" ht="15" customHeight="1" x14ac:dyDescent="0.25">
      <c r="A940" s="255"/>
      <c r="B940" s="264" t="str">
        <f>+'Lista de Precios'!$B$201</f>
        <v>Tubo PVC Awaduct 110 (4m)</v>
      </c>
      <c r="C940" s="64"/>
      <c r="D940" s="245"/>
      <c r="E940" s="174" t="str">
        <f>+'Lista de Precios'!$C$201</f>
        <v>Un</v>
      </c>
      <c r="F940" s="175">
        <f>+'Lista de Precios'!$D$201</f>
        <v>28459.330663784971</v>
      </c>
      <c r="G940" s="345">
        <v>12</v>
      </c>
      <c r="H940" s="226">
        <f t="shared" si="77"/>
        <v>341511.96796541964</v>
      </c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1:28" ht="15" customHeight="1" x14ac:dyDescent="0.25">
      <c r="A941" s="255"/>
      <c r="B941" s="209" t="str">
        <f>+'Lista de Precios'!B209</f>
        <v>Codo 90° PVC 100</v>
      </c>
      <c r="C941" s="227"/>
      <c r="D941" s="245"/>
      <c r="E941" s="174" t="str">
        <f>+'Lista de Precios'!$C$208</f>
        <v>Un</v>
      </c>
      <c r="F941" s="175">
        <f>+'Lista de Precios'!D209</f>
        <v>3426.2159326279693</v>
      </c>
      <c r="G941" s="345">
        <v>4</v>
      </c>
      <c r="H941" s="226">
        <f t="shared" si="77"/>
        <v>13704.863730511877</v>
      </c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1:28" ht="15" customHeight="1" x14ac:dyDescent="0.25">
      <c r="A942" s="255"/>
      <c r="B942" s="209"/>
      <c r="C942" s="227"/>
      <c r="D942" s="277"/>
      <c r="E942" s="174"/>
      <c r="F942" s="175"/>
      <c r="G942" s="65"/>
      <c r="H942" s="226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1:28" ht="15" customHeight="1" x14ac:dyDescent="0.25">
      <c r="A943" s="255"/>
      <c r="B943" s="681" t="s">
        <v>132</v>
      </c>
      <c r="C943" s="572"/>
      <c r="D943" s="228"/>
      <c r="E943" s="183"/>
      <c r="F943" s="184"/>
      <c r="G943" s="229"/>
      <c r="H943" s="230">
        <f>SUM(H944:H945)</f>
        <v>13655.9535</v>
      </c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1:28" ht="15" customHeight="1" x14ac:dyDescent="0.2">
      <c r="A944" s="255"/>
      <c r="B944" s="668" t="s">
        <v>133</v>
      </c>
      <c r="C944" s="572"/>
      <c r="D944" s="227"/>
      <c r="E944" s="174" t="s">
        <v>134</v>
      </c>
      <c r="F944" s="175">
        <f>+'Mano de Obra'!$J$8</f>
        <v>10110.714599999999</v>
      </c>
      <c r="G944" s="65">
        <v>0.5</v>
      </c>
      <c r="H944" s="226">
        <f t="shared" ref="H944:H945" si="78">PRODUCT(F944*G944)</f>
        <v>5055.3572999999997</v>
      </c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1:28" ht="15" customHeight="1" x14ac:dyDescent="0.2">
      <c r="A945" s="255"/>
      <c r="B945" s="668" t="s">
        <v>137</v>
      </c>
      <c r="C945" s="572"/>
      <c r="D945" s="227"/>
      <c r="E945" s="174" t="s">
        <v>134</v>
      </c>
      <c r="F945" s="175">
        <f>+'Mano de Obra'!$J$10</f>
        <v>8600.5962</v>
      </c>
      <c r="G945" s="65">
        <v>1</v>
      </c>
      <c r="H945" s="226">
        <f t="shared" si="78"/>
        <v>8600.5962</v>
      </c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1:28" ht="15" customHeight="1" x14ac:dyDescent="0.2">
      <c r="A946" s="255"/>
      <c r="B946" s="669"/>
      <c r="C946" s="670"/>
      <c r="D946" s="246"/>
      <c r="E946" s="190"/>
      <c r="F946" s="247"/>
      <c r="G946" s="232"/>
      <c r="H946" s="248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1:28" ht="15" customHeight="1" x14ac:dyDescent="0.2">
      <c r="A947" s="255"/>
      <c r="B947" s="194"/>
      <c r="C947" s="234"/>
      <c r="D947" s="234"/>
      <c r="E947" s="165"/>
      <c r="F947" s="166"/>
      <c r="G947" s="178"/>
      <c r="H947" s="61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1:28" ht="15" customHeight="1" x14ac:dyDescent="0.25">
      <c r="A948" s="255"/>
      <c r="B948" s="197"/>
      <c r="C948" s="60"/>
      <c r="D948" s="60"/>
      <c r="E948" s="165"/>
      <c r="F948" s="166"/>
      <c r="G948" s="235" t="s">
        <v>136</v>
      </c>
      <c r="H948" s="236">
        <f>SUM(H937,H943)</f>
        <v>465408.9709161318</v>
      </c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1:28" ht="15" customHeight="1" x14ac:dyDescent="0.25">
      <c r="A949" s="255"/>
      <c r="B949" s="200"/>
      <c r="C949" s="84"/>
      <c r="D949" s="84"/>
      <c r="E949" s="165"/>
      <c r="F949" s="166"/>
      <c r="G949" s="178"/>
      <c r="H949" s="201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1:28" ht="15" customHeight="1" x14ac:dyDescent="0.25">
      <c r="A950" s="255"/>
      <c r="B950" s="200"/>
      <c r="C950" s="84"/>
      <c r="D950" s="84"/>
      <c r="E950" s="165"/>
      <c r="F950" s="166"/>
      <c r="G950" s="178"/>
      <c r="H950" s="201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1:28" ht="15" customHeight="1" x14ac:dyDescent="0.2">
      <c r="A951" s="255"/>
      <c r="B951" s="197"/>
      <c r="C951" s="60"/>
      <c r="D951" s="60"/>
      <c r="E951" s="165"/>
      <c r="F951" s="166"/>
      <c r="G951" s="60"/>
      <c r="H951" s="61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1:28" ht="15" customHeight="1" x14ac:dyDescent="0.2">
      <c r="A952" s="255"/>
      <c r="B952" s="283">
        <f>+Presupuesto!$A$70</f>
        <v>13</v>
      </c>
      <c r="C952" s="721" t="str">
        <f>+Presupuesto!$B$70</f>
        <v>INSTALACION SANITARIA Y PLUVIALES</v>
      </c>
      <c r="D952" s="672"/>
      <c r="E952" s="672"/>
      <c r="F952" s="672"/>
      <c r="G952" s="672"/>
      <c r="H952" s="673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1:28" ht="15" customHeight="1" x14ac:dyDescent="0.2">
      <c r="A953" s="255"/>
      <c r="B953" s="154" t="str">
        <f>+Presupuesto!A73</f>
        <v>13.3</v>
      </c>
      <c r="C953" s="674" t="str">
        <f>+Presupuesto!B73</f>
        <v>Distribución de agua caliente y fria</v>
      </c>
      <c r="D953" s="672"/>
      <c r="E953" s="672"/>
      <c r="F953" s="672"/>
      <c r="G953" s="673"/>
      <c r="H953" s="155" t="str">
        <f>+Presupuesto!C73</f>
        <v>gl</v>
      </c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1:28" ht="15" customHeight="1" x14ac:dyDescent="0.25">
      <c r="A954" s="255"/>
      <c r="B954" s="675" t="s">
        <v>126</v>
      </c>
      <c r="C954" s="676"/>
      <c r="D954" s="214"/>
      <c r="E954" s="678" t="s">
        <v>123</v>
      </c>
      <c r="F954" s="157" t="s">
        <v>127</v>
      </c>
      <c r="G954" s="215" t="s">
        <v>128</v>
      </c>
      <c r="H954" s="216" t="s">
        <v>127</v>
      </c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1:28" ht="15" customHeight="1" x14ac:dyDescent="0.25">
      <c r="A955" s="255"/>
      <c r="B955" s="677"/>
      <c r="C955" s="659"/>
      <c r="D955" s="217"/>
      <c r="E955" s="679"/>
      <c r="F955" s="161" t="s">
        <v>129</v>
      </c>
      <c r="G955" s="218" t="s">
        <v>130</v>
      </c>
      <c r="H955" s="219" t="s">
        <v>124</v>
      </c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1:28" ht="15" customHeight="1" x14ac:dyDescent="0.2">
      <c r="A956" s="255"/>
      <c r="B956" s="164"/>
      <c r="C956" s="86"/>
      <c r="D956" s="86"/>
      <c r="E956" s="165"/>
      <c r="F956" s="166"/>
      <c r="G956" s="86"/>
      <c r="H956" s="220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1:28" ht="15" customHeight="1" x14ac:dyDescent="0.25">
      <c r="A957" s="255"/>
      <c r="B957" s="680" t="s">
        <v>131</v>
      </c>
      <c r="C957" s="664"/>
      <c r="D957" s="288"/>
      <c r="E957" s="168"/>
      <c r="F957" s="169"/>
      <c r="G957" s="222"/>
      <c r="H957" s="223">
        <f>SUM(H958:H985)</f>
        <v>3012321.1558764996</v>
      </c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1:28" ht="15" customHeight="1" x14ac:dyDescent="0.25">
      <c r="A958" s="255"/>
      <c r="B958" s="264" t="str">
        <f>+'Lista de Precios'!$B$230</f>
        <v>Tubo Polip.Hidro 3 1/2" OSN</v>
      </c>
      <c r="C958" s="64"/>
      <c r="D958" s="245"/>
      <c r="E958" s="174" t="str">
        <f>+'Lista de Precios'!$C$230</f>
        <v>Un</v>
      </c>
      <c r="F958" s="175">
        <f>+'Lista de Precios'!$D$230</f>
        <v>10010.674887451012</v>
      </c>
      <c r="G958" s="345">
        <v>10</v>
      </c>
      <c r="H958" s="226">
        <f t="shared" ref="H958:H985" si="79">PRODUCT(F958*G958)</f>
        <v>100106.74887451011</v>
      </c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1:28" ht="15" customHeight="1" x14ac:dyDescent="0.25">
      <c r="A959" s="255"/>
      <c r="B959" s="264" t="str">
        <f>+'Lista de Precios'!$B$231</f>
        <v>Tubo Polip.Hidro 3 3/4" OSN</v>
      </c>
      <c r="C959" s="64"/>
      <c r="D959" s="245"/>
      <c r="E959" s="174" t="str">
        <f>+'Lista de Precios'!$C$231</f>
        <v>Un</v>
      </c>
      <c r="F959" s="175">
        <f>+'Lista de Precios'!$D$231</f>
        <v>14556.940839270228</v>
      </c>
      <c r="G959" s="345">
        <v>16</v>
      </c>
      <c r="H959" s="226">
        <f t="shared" si="79"/>
        <v>232911.05342832365</v>
      </c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1:28" ht="15" customHeight="1" x14ac:dyDescent="0.25">
      <c r="A960" s="255"/>
      <c r="B960" s="264" t="str">
        <f>+'Lista de Precios'!$B$232</f>
        <v>Tubo Polip.Hidro 3 1" OSN</v>
      </c>
      <c r="C960" s="64"/>
      <c r="D960" s="245"/>
      <c r="E960" s="174" t="str">
        <f>+'Lista de Precios'!$C$232</f>
        <v>Un</v>
      </c>
      <c r="F960" s="175">
        <f>+'Lista de Precios'!$D$232</f>
        <v>22644.926083202336</v>
      </c>
      <c r="G960" s="345">
        <v>1</v>
      </c>
      <c r="H960" s="226">
        <f t="shared" si="79"/>
        <v>22644.926083202336</v>
      </c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1:28" ht="15" customHeight="1" x14ac:dyDescent="0.25">
      <c r="A961" s="255"/>
      <c r="B961" s="264" t="str">
        <f>+'Lista de Precios'!$B$233</f>
        <v>Tubo Polip.Hidro 3 2" OSN</v>
      </c>
      <c r="C961" s="64"/>
      <c r="D961" s="245"/>
      <c r="E961" s="174" t="str">
        <f>+'Lista de Precios'!$C$233</f>
        <v>Un</v>
      </c>
      <c r="F961" s="175">
        <f>+'Lista de Precios'!$D$233</f>
        <v>68901.271476924914</v>
      </c>
      <c r="G961" s="345">
        <v>1</v>
      </c>
      <c r="H961" s="226">
        <f t="shared" si="79"/>
        <v>68901.271476924914</v>
      </c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  <row r="962" spans="1:28" ht="15" customHeight="1" x14ac:dyDescent="0.25">
      <c r="A962" s="255"/>
      <c r="B962" s="264" t="str">
        <f>+'Lista de Precios'!$B$234</f>
        <v>Codo 90° Fusion-Fusion 1/2"</v>
      </c>
      <c r="C962" s="64"/>
      <c r="D962" s="245"/>
      <c r="E962" s="174" t="str">
        <f>+'Lista de Precios'!$C$234</f>
        <v>Un</v>
      </c>
      <c r="F962" s="175">
        <f>+'Lista de Precios'!$D$234</f>
        <v>551.4549928896563</v>
      </c>
      <c r="G962" s="345">
        <v>63</v>
      </c>
      <c r="H962" s="226">
        <f t="shared" si="79"/>
        <v>34741.664552048343</v>
      </c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</row>
    <row r="963" spans="1:28" ht="15" customHeight="1" x14ac:dyDescent="0.25">
      <c r="A963" s="255"/>
      <c r="B963" s="264" t="str">
        <f>+'Lista de Precios'!$B$235</f>
        <v>Codo 90° Fusion-Fusion 3/4"</v>
      </c>
      <c r="C963" s="64"/>
      <c r="D963" s="245"/>
      <c r="E963" s="174" t="str">
        <f>+'Lista de Precios'!$C$235</f>
        <v>Un</v>
      </c>
      <c r="F963" s="175">
        <f>+'Lista de Precios'!$D$235</f>
        <v>855.30685386022833</v>
      </c>
      <c r="G963" s="345">
        <v>38</v>
      </c>
      <c r="H963" s="226">
        <f t="shared" si="79"/>
        <v>32501.660446688678</v>
      </c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</row>
    <row r="964" spans="1:28" ht="15" customHeight="1" x14ac:dyDescent="0.25">
      <c r="A964" s="255"/>
      <c r="B964" s="264" t="str">
        <f>+'Lista de Precios'!$B$236</f>
        <v>Codo 90° Fusion-Fusion 1"</v>
      </c>
      <c r="C964" s="64"/>
      <c r="D964" s="245"/>
      <c r="E964" s="174" t="str">
        <f>+'Lista de Precios'!$C$236</f>
        <v>Un</v>
      </c>
      <c r="F964" s="175">
        <f>+'Lista de Precios'!$D$236</f>
        <v>1302.034963495978</v>
      </c>
      <c r="G964" s="345">
        <v>6</v>
      </c>
      <c r="H964" s="226">
        <f t="shared" si="79"/>
        <v>7812.2097809758679</v>
      </c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</row>
    <row r="965" spans="1:28" ht="15" customHeight="1" x14ac:dyDescent="0.25">
      <c r="A965" s="255"/>
      <c r="B965" s="264" t="str">
        <f>+'Lista de Precios'!$B$237</f>
        <v>Codo 90° Fusion-Fusion 2"</v>
      </c>
      <c r="C965" s="64"/>
      <c r="D965" s="245"/>
      <c r="E965" s="174" t="str">
        <f>+'Lista de Precios'!$C$237</f>
        <v>Un</v>
      </c>
      <c r="F965" s="175">
        <f>+'Lista de Precios'!$D$237</f>
        <v>8527.8541424356572</v>
      </c>
      <c r="G965" s="345">
        <v>4</v>
      </c>
      <c r="H965" s="226">
        <f t="shared" si="79"/>
        <v>34111.416569742629</v>
      </c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</row>
    <row r="966" spans="1:28" ht="15" customHeight="1" x14ac:dyDescent="0.25">
      <c r="A966" s="255"/>
      <c r="B966" s="264" t="str">
        <f>+'Lista de Precios'!$B$238</f>
        <v>Codo Fusion rosca met. 1/2"</v>
      </c>
      <c r="C966" s="64"/>
      <c r="D966" s="245"/>
      <c r="E966" s="174" t="str">
        <f>+'Lista de Precios'!$C$238</f>
        <v>Un</v>
      </c>
      <c r="F966" s="175">
        <f>+'Lista de Precios'!$D$238</f>
        <v>2659.6151472093711</v>
      </c>
      <c r="G966" s="345">
        <v>38</v>
      </c>
      <c r="H966" s="226">
        <f t="shared" si="79"/>
        <v>101065.37559395611</v>
      </c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</row>
    <row r="967" spans="1:28" ht="15" customHeight="1" x14ac:dyDescent="0.25">
      <c r="A967" s="255"/>
      <c r="B967" s="264" t="str">
        <f>+'Lista de Precios'!$B$239</f>
        <v>Codo Fusion rosca met. 3/4"</v>
      </c>
      <c r="C967" s="64"/>
      <c r="D967" s="245"/>
      <c r="E967" s="174" t="str">
        <f>+'Lista de Precios'!$C$239</f>
        <v>Un</v>
      </c>
      <c r="F967" s="175">
        <f>+'Lista de Precios'!$D$239</f>
        <v>4267.10085538972</v>
      </c>
      <c r="G967" s="345">
        <v>6</v>
      </c>
      <c r="H967" s="226">
        <f t="shared" si="79"/>
        <v>25602.605132338322</v>
      </c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</row>
    <row r="968" spans="1:28" ht="15" customHeight="1" x14ac:dyDescent="0.25">
      <c r="A968" s="255"/>
      <c r="B968" s="264" t="str">
        <f>+'Lista de Precios'!$B$240</f>
        <v>Te 90° Fusion-Fusion 1/2"</v>
      </c>
      <c r="C968" s="64"/>
      <c r="D968" s="245"/>
      <c r="E968" s="174" t="str">
        <f>+'Lista de Precios'!$C$240</f>
        <v>Un</v>
      </c>
      <c r="F968" s="175">
        <f>+'Lista de Precios'!$D$240</f>
        <v>767.89588122677651</v>
      </c>
      <c r="G968" s="345">
        <v>24</v>
      </c>
      <c r="H968" s="226">
        <f t="shared" si="79"/>
        <v>18429.501149442636</v>
      </c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</row>
    <row r="969" spans="1:28" ht="15" customHeight="1" x14ac:dyDescent="0.25">
      <c r="A969" s="255"/>
      <c r="B969" s="264" t="str">
        <f>+'Lista de Precios'!$B$241</f>
        <v>Te 90° Fusion-Fusion 3/4"</v>
      </c>
      <c r="C969" s="64"/>
      <c r="D969" s="245"/>
      <c r="E969" s="174" t="str">
        <f>+'Lista de Precios'!$C$241</f>
        <v>Un</v>
      </c>
      <c r="F969" s="175">
        <f>+'Lista de Precios'!$D$241</f>
        <v>1233.2030196168832</v>
      </c>
      <c r="G969" s="345">
        <v>12</v>
      </c>
      <c r="H969" s="226">
        <f t="shared" si="79"/>
        <v>14798.436235402598</v>
      </c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</row>
    <row r="970" spans="1:28" ht="15" customHeight="1" x14ac:dyDescent="0.25">
      <c r="A970" s="255"/>
      <c r="B970" s="264" t="str">
        <f>+'Lista de Precios'!$B$242</f>
        <v>Te 90° Fusion-Fusion 1"</v>
      </c>
      <c r="C970" s="64"/>
      <c r="D970" s="245"/>
      <c r="E970" s="174" t="str">
        <f>+'Lista de Precios'!$C$242</f>
        <v>Un</v>
      </c>
      <c r="F970" s="175">
        <f>+'Lista de Precios'!$D$242</f>
        <v>1793.9795045579938</v>
      </c>
      <c r="G970" s="345">
        <v>2</v>
      </c>
      <c r="H970" s="226">
        <f t="shared" si="79"/>
        <v>3587.9590091159876</v>
      </c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</row>
    <row r="971" spans="1:28" ht="15" customHeight="1" x14ac:dyDescent="0.25">
      <c r="A971" s="255"/>
      <c r="B971" s="264" t="str">
        <f>+'Lista de Precios'!$B$243</f>
        <v>Te red. Externa 1/2x1x1"</v>
      </c>
      <c r="C971" s="64"/>
      <c r="D971" s="245"/>
      <c r="E971" s="174" t="str">
        <f>+'Lista de Precios'!$C$243</f>
        <v>Un</v>
      </c>
      <c r="F971" s="175">
        <f>+'Lista de Precios'!$D$243</f>
        <v>3338.9968260401738</v>
      </c>
      <c r="G971" s="345">
        <v>4</v>
      </c>
      <c r="H971" s="226">
        <f t="shared" si="79"/>
        <v>13355.987304160695</v>
      </c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</row>
    <row r="972" spans="1:28" ht="15" customHeight="1" x14ac:dyDescent="0.25">
      <c r="A972" s="255"/>
      <c r="B972" s="264" t="str">
        <f>+'Lista de Precios'!$B$244</f>
        <v>Buje reducción 1" x 1/2"</v>
      </c>
      <c r="C972" s="64"/>
      <c r="D972" s="245"/>
      <c r="E972" s="174" t="str">
        <f>+'Lista de Precios'!$C$244</f>
        <v>Un</v>
      </c>
      <c r="F972" s="175">
        <f>+'Lista de Precios'!$D$244</f>
        <v>1065.0963859479402</v>
      </c>
      <c r="G972" s="345">
        <v>6</v>
      </c>
      <c r="H972" s="226">
        <f t="shared" si="79"/>
        <v>6390.5783156876414</v>
      </c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</row>
    <row r="973" spans="1:28" ht="15" customHeight="1" x14ac:dyDescent="0.25">
      <c r="A973" s="255"/>
      <c r="B973" s="264" t="str">
        <f>+'Lista de Precios'!$B$245</f>
        <v>Buje reducción 1" x 3/4"</v>
      </c>
      <c r="C973" s="64"/>
      <c r="D973" s="245"/>
      <c r="E973" s="174" t="str">
        <f>+'Lista de Precios'!$C$245</f>
        <v>Un</v>
      </c>
      <c r="F973" s="175">
        <f>+'Lista de Precios'!$D$245</f>
        <v>1282.352704979098</v>
      </c>
      <c r="G973" s="345">
        <v>4</v>
      </c>
      <c r="H973" s="226">
        <f t="shared" si="79"/>
        <v>5129.410819916392</v>
      </c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</row>
    <row r="974" spans="1:28" ht="15" customHeight="1" x14ac:dyDescent="0.25">
      <c r="A974" s="255"/>
      <c r="B974" s="264" t="str">
        <f>+'Lista de Precios'!$B$246</f>
        <v>Tapon Macho 1/2"</v>
      </c>
      <c r="C974" s="64"/>
      <c r="D974" s="245"/>
      <c r="E974" s="174" t="str">
        <f>+'Lista de Precios'!$C$246</f>
        <v>Un</v>
      </c>
      <c r="F974" s="175">
        <f>+'Lista de Precios'!$D$246</f>
        <v>256.71676908774481</v>
      </c>
      <c r="G974" s="345">
        <v>38</v>
      </c>
      <c r="H974" s="226">
        <f t="shared" si="79"/>
        <v>9755.2372253343019</v>
      </c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</row>
    <row r="975" spans="1:28" ht="15" customHeight="1" x14ac:dyDescent="0.25">
      <c r="A975" s="255"/>
      <c r="B975" s="264" t="str">
        <f>+'Lista de Precios'!B247</f>
        <v>Llave de paso Fusion  1/2"</v>
      </c>
      <c r="C975" s="64"/>
      <c r="D975" s="245"/>
      <c r="E975" s="174" t="str">
        <f>+'Lista de Precios'!$C$248</f>
        <v>Un</v>
      </c>
      <c r="F975" s="175">
        <f>+'Lista de Precios'!D247</f>
        <v>19899.754668467525</v>
      </c>
      <c r="G975" s="345">
        <v>12</v>
      </c>
      <c r="H975" s="226">
        <f t="shared" si="79"/>
        <v>238797.0560216103</v>
      </c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</row>
    <row r="976" spans="1:28" ht="15" customHeight="1" x14ac:dyDescent="0.25">
      <c r="A976" s="255"/>
      <c r="B976" s="264" t="str">
        <f>+'Lista de Precios'!$B$248</f>
        <v>Llave de paso Fusion  3/4"</v>
      </c>
      <c r="C976" s="64"/>
      <c r="D976" s="245"/>
      <c r="E976" s="174" t="str">
        <f>+'Lista de Precios'!$C$248</f>
        <v>Un</v>
      </c>
      <c r="F976" s="175">
        <f>+'Lista de Precios'!$D$248</f>
        <v>20205.924910823109</v>
      </c>
      <c r="G976" s="345">
        <v>6</v>
      </c>
      <c r="H976" s="226">
        <f t="shared" ref="H976" si="80">PRODUCT(F976*G976)</f>
        <v>121235.54946493865</v>
      </c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</row>
    <row r="977" spans="1:28" ht="15" customHeight="1" x14ac:dyDescent="0.25">
      <c r="A977" s="255"/>
      <c r="B977" s="264" t="str">
        <f>+'Lista de Precios'!$B$249</f>
        <v>Sobrepaso 1/2"</v>
      </c>
      <c r="C977" s="64"/>
      <c r="D977" s="245"/>
      <c r="E977" s="174" t="str">
        <f>+'Lista de Precios'!$C$249</f>
        <v>Un</v>
      </c>
      <c r="F977" s="175">
        <f>+'Lista de Precios'!$D$249</f>
        <v>1672.480331146324</v>
      </c>
      <c r="G977" s="345">
        <v>16</v>
      </c>
      <c r="H977" s="226">
        <f t="shared" si="79"/>
        <v>26759.685298341185</v>
      </c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</row>
    <row r="978" spans="1:28" ht="15" customHeight="1" x14ac:dyDescent="0.25">
      <c r="A978" s="255"/>
      <c r="B978" s="264" t="str">
        <f>+'Lista de Precios'!$B$250</f>
        <v>Union dobre Fusion - rosca plastica 3/4"</v>
      </c>
      <c r="C978" s="64"/>
      <c r="D978" s="245"/>
      <c r="E978" s="174" t="str">
        <f>+'Lista de Precios'!$C$250</f>
        <v>Un</v>
      </c>
      <c r="F978" s="175">
        <f>+'Lista de Precios'!$D$250</f>
        <v>3818.022386694684</v>
      </c>
      <c r="G978" s="345">
        <v>2</v>
      </c>
      <c r="H978" s="226">
        <f t="shared" si="79"/>
        <v>7636.0447733893679</v>
      </c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</row>
    <row r="979" spans="1:28" ht="15" customHeight="1" x14ac:dyDescent="0.25">
      <c r="A979" s="255"/>
      <c r="B979" s="264" t="str">
        <f>+'Lista de Precios'!$B$251</f>
        <v>Flotante mecanico</v>
      </c>
      <c r="C979" s="64"/>
      <c r="D979" s="245"/>
      <c r="E979" s="174" t="str">
        <f>+'Lista de Precios'!$C$251</f>
        <v>Un</v>
      </c>
      <c r="F979" s="175">
        <f>+'Lista de Precios'!$D$251</f>
        <v>11767.192546594672</v>
      </c>
      <c r="G979" s="345">
        <v>2</v>
      </c>
      <c r="H979" s="226">
        <f t="shared" si="79"/>
        <v>23534.385093189343</v>
      </c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</row>
    <row r="980" spans="1:28" ht="15" customHeight="1" x14ac:dyDescent="0.25">
      <c r="A980" s="255"/>
      <c r="B980" s="264" t="str">
        <f>+'Lista de Precios'!$B$252</f>
        <v>Válvula exclusa bronce 1"</v>
      </c>
      <c r="C980" s="64"/>
      <c r="D980" s="245"/>
      <c r="E980" s="174" t="str">
        <f>+'Lista de Precios'!$C$252</f>
        <v>Un</v>
      </c>
      <c r="F980" s="175">
        <f>+'Lista de Precios'!$D$252</f>
        <v>18104.480068101351</v>
      </c>
      <c r="G980" s="345">
        <v>4</v>
      </c>
      <c r="H980" s="226">
        <f t="shared" si="79"/>
        <v>72417.920272405405</v>
      </c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</row>
    <row r="981" spans="1:28" ht="15" customHeight="1" x14ac:dyDescent="0.25">
      <c r="A981" s="255"/>
      <c r="B981" s="264" t="str">
        <f>+'Lista de Precios'!$B$253</f>
        <v>Tanque Cisterna tricapa 850 lts</v>
      </c>
      <c r="C981" s="64"/>
      <c r="D981" s="245"/>
      <c r="E981" s="174" t="str">
        <f>+'Lista de Precios'!$C$253</f>
        <v>Un</v>
      </c>
      <c r="F981" s="175">
        <f>+'Lista de Precios'!$D$253</f>
        <v>326762.66542654223</v>
      </c>
      <c r="G981" s="345">
        <v>2</v>
      </c>
      <c r="H981" s="226">
        <f t="shared" si="79"/>
        <v>653525.33085308445</v>
      </c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</row>
    <row r="982" spans="1:28" ht="15" customHeight="1" x14ac:dyDescent="0.25">
      <c r="A982" s="255"/>
      <c r="B982" s="264" t="str">
        <f>+'Lista de Precios'!$B$254</f>
        <v>Gabinete PVC Medidor de agua</v>
      </c>
      <c r="C982" s="64"/>
      <c r="D982" s="245"/>
      <c r="E982" s="174" t="str">
        <f>+'Lista de Precios'!$C$254</f>
        <v>Un</v>
      </c>
      <c r="F982" s="175">
        <f>+'Lista de Precios'!$D$254</f>
        <v>18141.158460495924</v>
      </c>
      <c r="G982" s="345">
        <v>1</v>
      </c>
      <c r="H982" s="226">
        <f t="shared" si="79"/>
        <v>18141.158460495924</v>
      </c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</row>
    <row r="983" spans="1:28" ht="15" customHeight="1" x14ac:dyDescent="0.25">
      <c r="A983" s="255"/>
      <c r="B983" s="264" t="str">
        <f>+'Lista de Precios'!$B$255</f>
        <v>1 Kit Medidor p/piso aprobado 3/4" tipo Elster</v>
      </c>
      <c r="C983" s="64"/>
      <c r="D983" s="245"/>
      <c r="E983" s="174" t="str">
        <f>+'Lista de Precios'!$C$255</f>
        <v>Un</v>
      </c>
      <c r="F983" s="175">
        <f>+'Lista de Precios'!$D$255</f>
        <v>109982.52594302781</v>
      </c>
      <c r="G983" s="345">
        <v>1</v>
      </c>
      <c r="H983" s="226">
        <f t="shared" si="79"/>
        <v>109982.52594302781</v>
      </c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</row>
    <row r="984" spans="1:28" ht="15" customHeight="1" x14ac:dyDescent="0.25">
      <c r="A984" s="255"/>
      <c r="B984" s="264" t="str">
        <f>+'Lista de Precios'!B256</f>
        <v>Medidor Elster M170 3/4" c/vid.</v>
      </c>
      <c r="C984" s="64"/>
      <c r="D984" s="245"/>
      <c r="E984" s="174" t="str">
        <f>+'Lista de Precios'!C256</f>
        <v>Un</v>
      </c>
      <c r="F984" s="175">
        <f>+'Lista de Precios'!D256</f>
        <v>108724.09253840716</v>
      </c>
      <c r="G984" s="345">
        <v>1</v>
      </c>
      <c r="H984" s="226">
        <f t="shared" ref="H984" si="81">PRODUCT(F984*G984)</f>
        <v>108724.09253840716</v>
      </c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</row>
    <row r="985" spans="1:28" ht="15" customHeight="1" x14ac:dyDescent="0.25">
      <c r="A985" s="255"/>
      <c r="B985" s="264" t="str">
        <f>+'Lista de Precios'!$B$257</f>
        <v>Bomba presurizadora 20 sfl</v>
      </c>
      <c r="C985" s="64"/>
      <c r="D985" s="245"/>
      <c r="E985" s="174" t="str">
        <f>+'Lista de Precios'!$C$257</f>
        <v>Un</v>
      </c>
      <c r="F985" s="175">
        <f>+'Lista de Precios'!$D$257</f>
        <v>899721.36515983893</v>
      </c>
      <c r="G985" s="345">
        <v>1</v>
      </c>
      <c r="H985" s="226">
        <f t="shared" si="79"/>
        <v>899721.36515983893</v>
      </c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</row>
    <row r="986" spans="1:28" ht="15" customHeight="1" x14ac:dyDescent="0.25">
      <c r="A986" s="255"/>
      <c r="B986" s="210"/>
      <c r="C986" s="231"/>
      <c r="D986" s="289"/>
      <c r="E986" s="190"/>
      <c r="F986" s="191"/>
      <c r="G986" s="232"/>
      <c r="H986" s="233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</row>
    <row r="987" spans="1:28" ht="15" customHeight="1" x14ac:dyDescent="0.25">
      <c r="A987" s="255"/>
      <c r="B987" s="699" t="s">
        <v>132</v>
      </c>
      <c r="C987" s="578"/>
      <c r="D987" s="290"/>
      <c r="E987" s="291"/>
      <c r="F987" s="292"/>
      <c r="G987" s="293"/>
      <c r="H987" s="294">
        <f>SUM(H988:H989)</f>
        <v>778654.79999999993</v>
      </c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</row>
    <row r="988" spans="1:28" ht="15" customHeight="1" x14ac:dyDescent="0.2">
      <c r="A988" s="255"/>
      <c r="B988" s="668" t="s">
        <v>133</v>
      </c>
      <c r="C988" s="572"/>
      <c r="D988" s="227"/>
      <c r="E988" s="174" t="s">
        <v>134</v>
      </c>
      <c r="F988" s="175">
        <f>+'Mano de Obra'!$J$8</f>
        <v>10110.714599999999</v>
      </c>
      <c r="G988" s="65">
        <v>60</v>
      </c>
      <c r="H988" s="226">
        <f t="shared" ref="H988:H989" si="82">PRODUCT(F988*G988)</f>
        <v>606642.87599999993</v>
      </c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</row>
    <row r="989" spans="1:28" ht="15" customHeight="1" x14ac:dyDescent="0.2">
      <c r="A989" s="255"/>
      <c r="B989" s="668" t="s">
        <v>137</v>
      </c>
      <c r="C989" s="572"/>
      <c r="D989" s="227"/>
      <c r="E989" s="174" t="s">
        <v>134</v>
      </c>
      <c r="F989" s="175">
        <f>+'Mano de Obra'!$J$10</f>
        <v>8600.5962</v>
      </c>
      <c r="G989" s="65">
        <v>20</v>
      </c>
      <c r="H989" s="226">
        <f t="shared" si="82"/>
        <v>172011.924</v>
      </c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</row>
    <row r="990" spans="1:28" ht="15" customHeight="1" x14ac:dyDescent="0.2">
      <c r="A990" s="255"/>
      <c r="B990" s="669"/>
      <c r="C990" s="670"/>
      <c r="D990" s="246"/>
      <c r="E990" s="190"/>
      <c r="F990" s="247"/>
      <c r="G990" s="232"/>
      <c r="H990" s="248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</row>
    <row r="991" spans="1:28" ht="15" customHeight="1" x14ac:dyDescent="0.2">
      <c r="A991" s="255"/>
      <c r="B991" s="194"/>
      <c r="C991" s="234"/>
      <c r="D991" s="234"/>
      <c r="E991" s="165"/>
      <c r="F991" s="166"/>
      <c r="G991" s="178"/>
      <c r="H991" s="61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</row>
    <row r="992" spans="1:28" ht="15" customHeight="1" x14ac:dyDescent="0.25">
      <c r="A992" s="255"/>
      <c r="B992" s="197"/>
      <c r="C992" s="60"/>
      <c r="D992" s="60"/>
      <c r="E992" s="165"/>
      <c r="F992" s="166"/>
      <c r="G992" s="235" t="s">
        <v>136</v>
      </c>
      <c r="H992" s="236">
        <f>SUM(H957,H987)</f>
        <v>3790975.9558764994</v>
      </c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</row>
    <row r="993" spans="1:28" ht="15" customHeight="1" x14ac:dyDescent="0.25">
      <c r="A993" s="255"/>
      <c r="B993" s="200"/>
      <c r="C993" s="84"/>
      <c r="D993" s="84"/>
      <c r="E993" s="165"/>
      <c r="F993" s="166"/>
      <c r="G993" s="178"/>
      <c r="H993" s="201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</row>
    <row r="994" spans="1:28" ht="15" customHeight="1" x14ac:dyDescent="0.25">
      <c r="A994" s="255"/>
      <c r="B994" s="200"/>
      <c r="C994" s="84"/>
      <c r="D994" s="84"/>
      <c r="E994" s="165"/>
      <c r="F994" s="166"/>
      <c r="G994" s="178"/>
      <c r="H994" s="201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</row>
    <row r="995" spans="1:28" ht="15" customHeight="1" x14ac:dyDescent="0.2">
      <c r="A995" s="255"/>
      <c r="B995" s="197"/>
      <c r="C995" s="60"/>
      <c r="D995" s="60"/>
      <c r="E995" s="165"/>
      <c r="F995" s="166"/>
      <c r="G995" s="60"/>
      <c r="H995" s="61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</row>
    <row r="996" spans="1:28" ht="15" customHeight="1" x14ac:dyDescent="0.2">
      <c r="A996" s="255"/>
      <c r="B996" s="283">
        <f>+Presupuesto!$A$70</f>
        <v>13</v>
      </c>
      <c r="C996" s="721" t="str">
        <f>+Presupuesto!$B$70</f>
        <v>INSTALACION SANITARIA Y PLUVIALES</v>
      </c>
      <c r="D996" s="672"/>
      <c r="E996" s="672"/>
      <c r="F996" s="672"/>
      <c r="G996" s="672"/>
      <c r="H996" s="673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</row>
    <row r="997" spans="1:28" ht="15" customHeight="1" x14ac:dyDescent="0.2">
      <c r="A997" s="255"/>
      <c r="B997" s="154" t="str">
        <f>+Presupuesto!A74</f>
        <v>13.4</v>
      </c>
      <c r="C997" s="674" t="str">
        <f>+Presupuesto!B74</f>
        <v>Grifería</v>
      </c>
      <c r="D997" s="672"/>
      <c r="E997" s="672"/>
      <c r="F997" s="672"/>
      <c r="G997" s="673"/>
      <c r="H997" s="155" t="str">
        <f>+Presupuesto!C74</f>
        <v>gl</v>
      </c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</row>
    <row r="998" spans="1:28" ht="15" customHeight="1" x14ac:dyDescent="0.25">
      <c r="A998" s="255"/>
      <c r="B998" s="675" t="s">
        <v>126</v>
      </c>
      <c r="C998" s="676"/>
      <c r="D998" s="214"/>
      <c r="E998" s="678" t="s">
        <v>123</v>
      </c>
      <c r="F998" s="157" t="s">
        <v>127</v>
      </c>
      <c r="G998" s="215" t="s">
        <v>128</v>
      </c>
      <c r="H998" s="216" t="s">
        <v>127</v>
      </c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</row>
    <row r="999" spans="1:28" ht="15" customHeight="1" x14ac:dyDescent="0.25">
      <c r="A999" s="255"/>
      <c r="B999" s="677"/>
      <c r="C999" s="659"/>
      <c r="D999" s="217"/>
      <c r="E999" s="679"/>
      <c r="F999" s="161" t="s">
        <v>129</v>
      </c>
      <c r="G999" s="218" t="s">
        <v>130</v>
      </c>
      <c r="H999" s="219" t="s">
        <v>124</v>
      </c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</row>
    <row r="1000" spans="1:28" ht="15" customHeight="1" x14ac:dyDescent="0.2">
      <c r="A1000" s="255"/>
      <c r="B1000" s="164"/>
      <c r="C1000" s="86"/>
      <c r="D1000" s="86"/>
      <c r="E1000" s="165"/>
      <c r="F1000" s="166"/>
      <c r="G1000" s="86"/>
      <c r="H1000" s="220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</row>
    <row r="1001" spans="1:28" ht="15" customHeight="1" x14ac:dyDescent="0.25">
      <c r="A1001" s="255"/>
      <c r="B1001" s="680" t="s">
        <v>131</v>
      </c>
      <c r="C1001" s="664"/>
      <c r="D1001" s="221"/>
      <c r="E1001" s="168"/>
      <c r="F1001" s="169"/>
      <c r="G1001" s="222"/>
      <c r="H1001" s="223">
        <f>SUM(H1002:H1008)</f>
        <v>5071684.0987487063</v>
      </c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</row>
    <row r="1002" spans="1:28" ht="15" customHeight="1" x14ac:dyDescent="0.25">
      <c r="A1002" s="255"/>
      <c r="B1002" s="264" t="str">
        <f>+'Lista de Precios'!$B$258</f>
        <v>Canilla cromo c/Manga 1/2"</v>
      </c>
      <c r="C1002" s="64"/>
      <c r="D1002" s="245"/>
      <c r="E1002" s="174" t="str">
        <f>+'Lista de Precios'!$C$258</f>
        <v>Un</v>
      </c>
      <c r="F1002" s="175">
        <f>+'Lista de Precios'!$D$258</f>
        <v>15682.842772853983</v>
      </c>
      <c r="G1002" s="65">
        <v>3</v>
      </c>
      <c r="H1002" s="226">
        <f t="shared" ref="H1002:H1008" si="83">PRODUCT(F1002*G1002)</f>
        <v>47048.528318561948</v>
      </c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</row>
    <row r="1003" spans="1:28" ht="15" customHeight="1" x14ac:dyDescent="0.25">
      <c r="A1003" s="255"/>
      <c r="B1003" s="264" t="str">
        <f>+'Lista de Precios'!$B$259</f>
        <v>Griferia ducha cierre ceramico fv</v>
      </c>
      <c r="C1003" s="64"/>
      <c r="D1003" s="245"/>
      <c r="E1003" s="174" t="str">
        <f>+'Lista de Precios'!$C$259</f>
        <v>Un</v>
      </c>
      <c r="F1003" s="175">
        <f>+'Lista de Precios'!$D$259</f>
        <v>581970.3760875283</v>
      </c>
      <c r="G1003" s="65">
        <v>2</v>
      </c>
      <c r="H1003" s="226">
        <f t="shared" si="83"/>
        <v>1163940.7521750566</v>
      </c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</row>
    <row r="1004" spans="1:28" ht="15" customHeight="1" x14ac:dyDescent="0.25">
      <c r="A1004" s="255"/>
      <c r="B1004" s="264" t="str">
        <f>+'Lista de Precios'!$B$260</f>
        <v xml:space="preserve">Monocomando cocina fv Arizona </v>
      </c>
      <c r="C1004" s="64"/>
      <c r="D1004" s="245"/>
      <c r="E1004" s="174" t="str">
        <f>+'Lista de Precios'!$C$260</f>
        <v>Un</v>
      </c>
      <c r="F1004" s="175">
        <f>+'Lista de Precios'!$D$260</f>
        <v>128962.81055420032</v>
      </c>
      <c r="G1004" s="65">
        <v>2</v>
      </c>
      <c r="H1004" s="226">
        <f t="shared" si="83"/>
        <v>257925.62110840064</v>
      </c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  <c r="AA1004" s="69"/>
      <c r="AB1004" s="69"/>
    </row>
    <row r="1005" spans="1:28" ht="15" customHeight="1" x14ac:dyDescent="0.25">
      <c r="A1005" s="255"/>
      <c r="B1005" s="264" t="str">
        <f>+'Lista de Precios'!B261</f>
        <v>Monocomando lavadero fv B1 Arizona</v>
      </c>
      <c r="C1005" s="64"/>
      <c r="D1005" s="245"/>
      <c r="E1005" s="174" t="str">
        <f>+'Lista de Precios'!$C$260</f>
        <v>Un</v>
      </c>
      <c r="F1005" s="175">
        <f>+'Lista de Precios'!D261</f>
        <v>139918.55362720424</v>
      </c>
      <c r="G1005" s="65">
        <v>1</v>
      </c>
      <c r="H1005" s="226">
        <f t="shared" ref="H1005" si="84">PRODUCT(F1005*G1005)</f>
        <v>139918.55362720424</v>
      </c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  <c r="AA1005" s="69"/>
      <c r="AB1005" s="69"/>
    </row>
    <row r="1006" spans="1:28" ht="15" customHeight="1" x14ac:dyDescent="0.25">
      <c r="A1006" s="255"/>
      <c r="B1006" s="264" t="str">
        <f>+'Lista de Precios'!$B$262</f>
        <v>Griferia lavatorio cierre ceramico fv Margot</v>
      </c>
      <c r="C1006" s="64"/>
      <c r="D1006" s="245"/>
      <c r="E1006" s="174" t="str">
        <f>+'Lista de Precios'!$C$262</f>
        <v>Un</v>
      </c>
      <c r="F1006" s="175">
        <f>+'Lista de Precios'!$D$262</f>
        <v>392998.43786419102</v>
      </c>
      <c r="G1006" s="65">
        <v>4</v>
      </c>
      <c r="H1006" s="226">
        <f t="shared" si="83"/>
        <v>1571993.7514567641</v>
      </c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</row>
    <row r="1007" spans="1:28" ht="15" customHeight="1" x14ac:dyDescent="0.25">
      <c r="A1007" s="255"/>
      <c r="B1007" s="264" t="str">
        <f>+'Lista de Precios'!$B$263</f>
        <v>Griferia bidet fv Margot</v>
      </c>
      <c r="C1007" s="64"/>
      <c r="D1007" s="245"/>
      <c r="E1007" s="174" t="str">
        <f>+'Lista de Precios'!$C$263</f>
        <v>Un</v>
      </c>
      <c r="F1007" s="175">
        <f>+'Lista de Precios'!$D$263</f>
        <v>444202.35303305922</v>
      </c>
      <c r="G1007" s="65">
        <v>4</v>
      </c>
      <c r="H1007" s="226">
        <f t="shared" si="83"/>
        <v>1776809.4121322369</v>
      </c>
      <c r="I1007" s="69"/>
      <c r="J1007" s="69"/>
      <c r="K1007" s="69"/>
      <c r="L1007" s="69"/>
      <c r="M1007" s="69"/>
      <c r="N1007" s="69"/>
      <c r="O1007" s="69"/>
      <c r="P1007" s="69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  <c r="AA1007" s="69"/>
      <c r="AB1007" s="69"/>
    </row>
    <row r="1008" spans="1:28" ht="15" customHeight="1" x14ac:dyDescent="0.25">
      <c r="A1008" s="255"/>
      <c r="B1008" s="264" t="str">
        <f>+'Lista de Precios'!$B$264</f>
        <v xml:space="preserve">Conexión cristal de 50 x 1/2" </v>
      </c>
      <c r="C1008" s="64"/>
      <c r="D1008" s="245"/>
      <c r="E1008" s="174" t="str">
        <f>+'Lista de Precios'!$C$264</f>
        <v>Un</v>
      </c>
      <c r="F1008" s="175">
        <f>+'Lista de Precios'!$D$264</f>
        <v>4751.9783304367411</v>
      </c>
      <c r="G1008" s="65">
        <v>24</v>
      </c>
      <c r="H1008" s="226">
        <f t="shared" si="83"/>
        <v>114047.47993048179</v>
      </c>
      <c r="I1008" s="69"/>
      <c r="J1008" s="69"/>
      <c r="K1008" s="69"/>
      <c r="L1008" s="69"/>
      <c r="M1008" s="69"/>
      <c r="N1008" s="69"/>
      <c r="O1008" s="69"/>
      <c r="P1008" s="69"/>
      <c r="Q1008" s="69"/>
      <c r="R1008" s="69"/>
      <c r="S1008" s="69"/>
      <c r="T1008" s="69"/>
      <c r="U1008" s="69"/>
      <c r="V1008" s="69"/>
      <c r="W1008" s="69"/>
      <c r="X1008" s="69"/>
      <c r="Y1008" s="69"/>
      <c r="Z1008" s="69"/>
      <c r="AA1008" s="69"/>
      <c r="AB1008" s="69"/>
    </row>
    <row r="1009" spans="1:28" ht="15" customHeight="1" x14ac:dyDescent="0.25">
      <c r="A1009" s="255"/>
      <c r="B1009" s="209"/>
      <c r="C1009" s="227"/>
      <c r="D1009" s="277"/>
      <c r="E1009" s="174"/>
      <c r="F1009" s="175"/>
      <c r="G1009" s="65"/>
      <c r="H1009" s="226"/>
      <c r="I1009" s="69"/>
      <c r="J1009" s="69"/>
      <c r="K1009" s="69"/>
      <c r="L1009" s="69"/>
      <c r="M1009" s="69"/>
      <c r="N1009" s="69"/>
      <c r="O1009" s="69"/>
      <c r="P1009" s="69"/>
      <c r="Q1009" s="69"/>
      <c r="R1009" s="69"/>
      <c r="S1009" s="69"/>
      <c r="T1009" s="69"/>
      <c r="U1009" s="69"/>
      <c r="V1009" s="69"/>
      <c r="W1009" s="69"/>
      <c r="X1009" s="69"/>
      <c r="Y1009" s="69"/>
      <c r="Z1009" s="69"/>
      <c r="AA1009" s="69"/>
      <c r="AB1009" s="69"/>
    </row>
    <row r="1010" spans="1:28" ht="15" customHeight="1" x14ac:dyDescent="0.25">
      <c r="A1010" s="255"/>
      <c r="B1010" s="681" t="s">
        <v>132</v>
      </c>
      <c r="C1010" s="572"/>
      <c r="D1010" s="228"/>
      <c r="E1010" s="183"/>
      <c r="F1010" s="184"/>
      <c r="G1010" s="229"/>
      <c r="H1010" s="230">
        <f>SUM(H1011:H1012)</f>
        <v>317272.33649999998</v>
      </c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T1010" s="69"/>
      <c r="U1010" s="69"/>
      <c r="V1010" s="69"/>
      <c r="W1010" s="69"/>
      <c r="X1010" s="69"/>
      <c r="Y1010" s="69"/>
      <c r="Z1010" s="69"/>
      <c r="AA1010" s="69"/>
      <c r="AB1010" s="69"/>
    </row>
    <row r="1011" spans="1:28" ht="15" customHeight="1" x14ac:dyDescent="0.2">
      <c r="A1011" s="255"/>
      <c r="B1011" s="668" t="s">
        <v>133</v>
      </c>
      <c r="C1011" s="572"/>
      <c r="D1011" s="227"/>
      <c r="E1011" s="174" t="s">
        <v>134</v>
      </c>
      <c r="F1011" s="175">
        <f>+'Mano de Obra'!$J$8</f>
        <v>10110.714599999999</v>
      </c>
      <c r="G1011" s="65">
        <v>25</v>
      </c>
      <c r="H1011" s="226">
        <f t="shared" ref="H1011:H1012" si="85">PRODUCT(F1011*G1011)</f>
        <v>252767.86499999999</v>
      </c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T1011" s="69"/>
      <c r="U1011" s="69"/>
      <c r="V1011" s="69"/>
      <c r="W1011" s="69"/>
      <c r="X1011" s="69"/>
      <c r="Y1011" s="69"/>
      <c r="Z1011" s="69"/>
      <c r="AA1011" s="69"/>
      <c r="AB1011" s="69"/>
    </row>
    <row r="1012" spans="1:28" ht="15" customHeight="1" x14ac:dyDescent="0.2">
      <c r="A1012" s="255"/>
      <c r="B1012" s="668" t="s">
        <v>137</v>
      </c>
      <c r="C1012" s="572"/>
      <c r="D1012" s="227"/>
      <c r="E1012" s="174" t="s">
        <v>134</v>
      </c>
      <c r="F1012" s="175">
        <f>+'Mano de Obra'!$J$10</f>
        <v>8600.5962</v>
      </c>
      <c r="G1012" s="65">
        <v>7.5</v>
      </c>
      <c r="H1012" s="226">
        <f t="shared" si="85"/>
        <v>64504.4715</v>
      </c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T1012" s="69"/>
      <c r="U1012" s="69"/>
      <c r="V1012" s="69"/>
      <c r="W1012" s="69"/>
      <c r="X1012" s="69"/>
      <c r="Y1012" s="69"/>
      <c r="Z1012" s="69"/>
      <c r="AA1012" s="69"/>
      <c r="AB1012" s="69"/>
    </row>
    <row r="1013" spans="1:28" ht="15" customHeight="1" x14ac:dyDescent="0.2">
      <c r="A1013" s="255"/>
      <c r="B1013" s="669"/>
      <c r="C1013" s="670"/>
      <c r="D1013" s="246"/>
      <c r="E1013" s="190"/>
      <c r="F1013" s="247"/>
      <c r="G1013" s="232"/>
      <c r="H1013" s="248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69"/>
      <c r="U1013" s="69"/>
      <c r="V1013" s="69"/>
      <c r="W1013" s="69"/>
      <c r="X1013" s="69"/>
      <c r="Y1013" s="69"/>
      <c r="Z1013" s="69"/>
      <c r="AA1013" s="69"/>
      <c r="AB1013" s="69"/>
    </row>
    <row r="1014" spans="1:28" ht="15" customHeight="1" x14ac:dyDescent="0.2">
      <c r="A1014" s="255"/>
      <c r="B1014" s="194"/>
      <c r="C1014" s="234"/>
      <c r="D1014" s="234"/>
      <c r="E1014" s="165"/>
      <c r="F1014" s="166"/>
      <c r="G1014" s="178"/>
      <c r="H1014" s="61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T1014" s="69"/>
      <c r="U1014" s="69"/>
      <c r="V1014" s="69"/>
      <c r="W1014" s="69"/>
      <c r="X1014" s="69"/>
      <c r="Y1014" s="69"/>
      <c r="Z1014" s="69"/>
      <c r="AA1014" s="69"/>
      <c r="AB1014" s="69"/>
    </row>
    <row r="1015" spans="1:28" ht="15" customHeight="1" x14ac:dyDescent="0.25">
      <c r="A1015" s="255"/>
      <c r="B1015" s="197"/>
      <c r="C1015" s="60"/>
      <c r="D1015" s="60"/>
      <c r="E1015" s="165"/>
      <c r="F1015" s="166"/>
      <c r="G1015" s="235" t="s">
        <v>136</v>
      </c>
      <c r="H1015" s="236">
        <f>SUM(H1001,H1010)</f>
        <v>5388956.4352487065</v>
      </c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T1015" s="69"/>
      <c r="U1015" s="69"/>
      <c r="V1015" s="69"/>
      <c r="W1015" s="69"/>
      <c r="X1015" s="69"/>
      <c r="Y1015" s="69"/>
      <c r="Z1015" s="69"/>
      <c r="AA1015" s="69"/>
      <c r="AB1015" s="69"/>
    </row>
    <row r="1016" spans="1:28" ht="15" customHeight="1" x14ac:dyDescent="0.25">
      <c r="A1016" s="255"/>
      <c r="B1016" s="200"/>
      <c r="C1016" s="84"/>
      <c r="D1016" s="84"/>
      <c r="E1016" s="165"/>
      <c r="F1016" s="166"/>
      <c r="G1016" s="178"/>
      <c r="H1016" s="201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T1016" s="69"/>
      <c r="U1016" s="69"/>
      <c r="V1016" s="69"/>
      <c r="W1016" s="69"/>
      <c r="X1016" s="69"/>
      <c r="Y1016" s="69"/>
      <c r="Z1016" s="69"/>
      <c r="AA1016" s="69"/>
      <c r="AB1016" s="69"/>
    </row>
    <row r="1017" spans="1:28" ht="15" customHeight="1" x14ac:dyDescent="0.25">
      <c r="A1017" s="255"/>
      <c r="B1017" s="200"/>
      <c r="C1017" s="84"/>
      <c r="D1017" s="84"/>
      <c r="E1017" s="165"/>
      <c r="F1017" s="166"/>
      <c r="G1017" s="178"/>
      <c r="H1017" s="201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69"/>
      <c r="U1017" s="69"/>
      <c r="V1017" s="69"/>
      <c r="W1017" s="69"/>
      <c r="X1017" s="69"/>
      <c r="Y1017" s="69"/>
      <c r="Z1017" s="69"/>
      <c r="AA1017" s="69"/>
      <c r="AB1017" s="69"/>
    </row>
    <row r="1018" spans="1:28" ht="15" customHeight="1" x14ac:dyDescent="0.2">
      <c r="A1018" s="255"/>
      <c r="B1018" s="197"/>
      <c r="C1018" s="60"/>
      <c r="D1018" s="60"/>
      <c r="E1018" s="165"/>
      <c r="F1018" s="166"/>
      <c r="G1018" s="60"/>
      <c r="H1018" s="61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T1018" s="69"/>
      <c r="U1018" s="69"/>
      <c r="V1018" s="69"/>
      <c r="W1018" s="69"/>
      <c r="X1018" s="69"/>
      <c r="Y1018" s="69"/>
      <c r="Z1018" s="69"/>
      <c r="AA1018" s="69"/>
      <c r="AB1018" s="69"/>
    </row>
    <row r="1019" spans="1:28" ht="15" customHeight="1" x14ac:dyDescent="0.2">
      <c r="A1019" s="255"/>
      <c r="B1019" s="283">
        <f>+Presupuesto!$A$70</f>
        <v>13</v>
      </c>
      <c r="C1019" s="721" t="str">
        <f>+Presupuesto!$B$70</f>
        <v>INSTALACION SANITARIA Y PLUVIALES</v>
      </c>
      <c r="D1019" s="672"/>
      <c r="E1019" s="672"/>
      <c r="F1019" s="672"/>
      <c r="G1019" s="672"/>
      <c r="H1019" s="673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/>
      <c r="X1019" s="69"/>
      <c r="Y1019" s="69"/>
      <c r="Z1019" s="69"/>
      <c r="AA1019" s="69"/>
      <c r="AB1019" s="69"/>
    </row>
    <row r="1020" spans="1:28" ht="15" customHeight="1" x14ac:dyDescent="0.2">
      <c r="A1020" s="255"/>
      <c r="B1020" s="154" t="str">
        <f>+Presupuesto!A75</f>
        <v>13.5</v>
      </c>
      <c r="C1020" s="674" t="str">
        <f>+Presupuesto!B75</f>
        <v>Artefactos sanitarios y accesorios</v>
      </c>
      <c r="D1020" s="672"/>
      <c r="E1020" s="672"/>
      <c r="F1020" s="672"/>
      <c r="G1020" s="673"/>
      <c r="H1020" s="155" t="str">
        <f>+Presupuesto!C75</f>
        <v>gl</v>
      </c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/>
      <c r="Y1020" s="69"/>
      <c r="Z1020" s="69"/>
      <c r="AA1020" s="69"/>
      <c r="AB1020" s="69"/>
    </row>
    <row r="1021" spans="1:28" ht="15" customHeight="1" x14ac:dyDescent="0.25">
      <c r="A1021" s="255"/>
      <c r="B1021" s="675" t="s">
        <v>126</v>
      </c>
      <c r="C1021" s="676"/>
      <c r="D1021" s="214"/>
      <c r="E1021" s="678" t="s">
        <v>123</v>
      </c>
      <c r="F1021" s="157" t="s">
        <v>127</v>
      </c>
      <c r="G1021" s="215" t="s">
        <v>128</v>
      </c>
      <c r="H1021" s="216" t="s">
        <v>127</v>
      </c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69"/>
      <c r="U1021" s="69"/>
      <c r="V1021" s="69"/>
      <c r="W1021" s="69"/>
      <c r="X1021" s="69"/>
      <c r="Y1021" s="69"/>
      <c r="Z1021" s="69"/>
      <c r="AA1021" s="69"/>
      <c r="AB1021" s="69"/>
    </row>
    <row r="1022" spans="1:28" ht="15" customHeight="1" x14ac:dyDescent="0.25">
      <c r="A1022" s="255"/>
      <c r="B1022" s="677"/>
      <c r="C1022" s="659"/>
      <c r="D1022" s="217"/>
      <c r="E1022" s="679"/>
      <c r="F1022" s="161" t="s">
        <v>129</v>
      </c>
      <c r="G1022" s="218" t="s">
        <v>130</v>
      </c>
      <c r="H1022" s="219" t="s">
        <v>124</v>
      </c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69"/>
      <c r="U1022" s="69"/>
      <c r="V1022" s="69"/>
      <c r="W1022" s="69"/>
      <c r="X1022" s="69"/>
      <c r="Y1022" s="69"/>
      <c r="Z1022" s="69"/>
      <c r="AA1022" s="69"/>
      <c r="AB1022" s="69"/>
    </row>
    <row r="1023" spans="1:28" ht="15" customHeight="1" x14ac:dyDescent="0.2">
      <c r="A1023" s="255"/>
      <c r="B1023" s="164"/>
      <c r="C1023" s="86"/>
      <c r="D1023" s="86"/>
      <c r="E1023" s="165"/>
      <c r="F1023" s="166"/>
      <c r="G1023" s="86"/>
      <c r="H1023" s="220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69"/>
      <c r="U1023" s="69"/>
      <c r="V1023" s="69"/>
      <c r="W1023" s="69"/>
      <c r="X1023" s="69"/>
      <c r="Y1023" s="69"/>
      <c r="Z1023" s="69"/>
      <c r="AA1023" s="69"/>
      <c r="AB1023" s="69"/>
    </row>
    <row r="1024" spans="1:28" ht="15" customHeight="1" x14ac:dyDescent="0.25">
      <c r="A1024" s="255"/>
      <c r="B1024" s="680" t="s">
        <v>131</v>
      </c>
      <c r="C1024" s="664"/>
      <c r="D1024" s="221"/>
      <c r="E1024" s="168"/>
      <c r="F1024" s="169"/>
      <c r="G1024" s="222"/>
      <c r="H1024" s="223">
        <f>SUM(H1025:H1032)</f>
        <v>7005864.8875410147</v>
      </c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69"/>
      <c r="U1024" s="69"/>
      <c r="V1024" s="69"/>
      <c r="W1024" s="69"/>
      <c r="X1024" s="69"/>
      <c r="Y1024" s="69"/>
      <c r="Z1024" s="69"/>
      <c r="AA1024" s="69"/>
      <c r="AB1024" s="69"/>
    </row>
    <row r="1025" spans="1:28" ht="15" customHeight="1" x14ac:dyDescent="0.25">
      <c r="A1025" s="255"/>
      <c r="B1025" s="264" t="str">
        <f>+'Lista de Precios'!$B$265</f>
        <v>Vanitory ferrum Venecia</v>
      </c>
      <c r="C1025" s="64"/>
      <c r="D1025" s="245"/>
      <c r="E1025" s="174" t="str">
        <f>+'Lista de Precios'!$C$265</f>
        <v>Un</v>
      </c>
      <c r="F1025" s="175">
        <f>+'Lista de Precios'!$D$265</f>
        <v>324897.53559672006</v>
      </c>
      <c r="G1025" s="65">
        <v>2</v>
      </c>
      <c r="H1025" s="226">
        <f t="shared" ref="H1025:H1032" si="86">PRODUCT(F1025*G1025)</f>
        <v>649795.07119344012</v>
      </c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/>
      <c r="W1025" s="69"/>
      <c r="X1025" s="69"/>
      <c r="Y1025" s="69"/>
      <c r="Z1025" s="69"/>
      <c r="AA1025" s="69"/>
      <c r="AB1025" s="69"/>
    </row>
    <row r="1026" spans="1:28" ht="15" customHeight="1" x14ac:dyDescent="0.25">
      <c r="A1026" s="255"/>
      <c r="B1026" s="264" t="str">
        <f>+'Lista de Precios'!$B$266</f>
        <v>Bidet Ferrum Bari</v>
      </c>
      <c r="C1026" s="64"/>
      <c r="D1026" s="245"/>
      <c r="E1026" s="174" t="str">
        <f>+'Lista de Precios'!$C$266</f>
        <v>Un</v>
      </c>
      <c r="F1026" s="175">
        <f>+'Lista de Precios'!$D$266</f>
        <v>235523.03782969899</v>
      </c>
      <c r="G1026" s="65">
        <v>4</v>
      </c>
      <c r="H1026" s="226">
        <f t="shared" si="86"/>
        <v>942092.15131879598</v>
      </c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/>
      <c r="W1026" s="69"/>
      <c r="X1026" s="69"/>
      <c r="Y1026" s="69"/>
      <c r="Z1026" s="69"/>
      <c r="AA1026" s="69"/>
      <c r="AB1026" s="69"/>
    </row>
    <row r="1027" spans="1:28" ht="15" customHeight="1" x14ac:dyDescent="0.25">
      <c r="A1027" s="255"/>
      <c r="B1027" s="264" t="str">
        <f>+'Lista de Precios'!$B$267</f>
        <v>Inodoro con deposito Ferrum Bari</v>
      </c>
      <c r="C1027" s="64"/>
      <c r="D1027" s="245"/>
      <c r="E1027" s="174" t="str">
        <f>+'Lista de Precios'!$C$267</f>
        <v>Un</v>
      </c>
      <c r="F1027" s="175">
        <f>+'Lista de Precios'!$D$267</f>
        <v>628309.52766878845</v>
      </c>
      <c r="G1027" s="65">
        <v>4</v>
      </c>
      <c r="H1027" s="226">
        <f t="shared" si="86"/>
        <v>2513238.1106751538</v>
      </c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/>
      <c r="W1027" s="69"/>
      <c r="X1027" s="69"/>
      <c r="Y1027" s="69"/>
      <c r="Z1027" s="69"/>
      <c r="AA1027" s="69"/>
      <c r="AB1027" s="69"/>
    </row>
    <row r="1028" spans="1:28" ht="15" customHeight="1" x14ac:dyDescent="0.25">
      <c r="A1028" s="255"/>
      <c r="B1028" s="264" t="str">
        <f>+'Lista de Precios'!$B$268</f>
        <v xml:space="preserve">Asiento MDF Bari </v>
      </c>
      <c r="C1028" s="64"/>
      <c r="D1028" s="245"/>
      <c r="E1028" s="174" t="str">
        <f>+'Lista de Precios'!$C$268</f>
        <v>Un</v>
      </c>
      <c r="F1028" s="175">
        <f>+'Lista de Precios'!$D$268</f>
        <v>106876.19867501978</v>
      </c>
      <c r="G1028" s="65">
        <v>4</v>
      </c>
      <c r="H1028" s="226">
        <f t="shared" si="86"/>
        <v>427504.79470007913</v>
      </c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69"/>
      <c r="U1028" s="69"/>
      <c r="V1028" s="69"/>
      <c r="W1028" s="69"/>
      <c r="X1028" s="69"/>
      <c r="Y1028" s="69"/>
      <c r="Z1028" s="69"/>
      <c r="AA1028" s="69"/>
      <c r="AB1028" s="69"/>
    </row>
    <row r="1029" spans="1:28" ht="15" customHeight="1" x14ac:dyDescent="0.25">
      <c r="A1029" s="255"/>
      <c r="B1029" s="264" t="str">
        <f>+'Lista de Precios'!$B$269</f>
        <v>Pileta de cocina Jhonson z52/18</v>
      </c>
      <c r="C1029" s="64"/>
      <c r="D1029" s="245"/>
      <c r="E1029" s="174" t="str">
        <f>+'Lista de Precios'!$C$269</f>
        <v>Un</v>
      </c>
      <c r="F1029" s="175">
        <f>+'Lista de Precios'!$D$269</f>
        <v>120074.15231290853</v>
      </c>
      <c r="G1029" s="65">
        <v>2</v>
      </c>
      <c r="H1029" s="226">
        <f t="shared" si="86"/>
        <v>240148.30462581705</v>
      </c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69"/>
      <c r="U1029" s="69"/>
      <c r="V1029" s="69"/>
      <c r="W1029" s="69"/>
      <c r="X1029" s="69"/>
      <c r="Y1029" s="69"/>
      <c r="Z1029" s="69"/>
      <c r="AA1029" s="69"/>
      <c r="AB1029" s="69"/>
    </row>
    <row r="1030" spans="1:28" ht="15" customHeight="1" x14ac:dyDescent="0.25">
      <c r="A1030" s="255"/>
      <c r="B1030" s="264" t="str">
        <f>+'Lista de Precios'!B270</f>
        <v>Pileta de lavar acero inoxidable Jhonson Ln50</v>
      </c>
      <c r="C1030" s="64"/>
      <c r="D1030" s="245"/>
      <c r="E1030" s="174" t="str">
        <f>+'Lista de Precios'!$C$269</f>
        <v>Un</v>
      </c>
      <c r="F1030" s="175">
        <f>+'Lista de Precios'!D270</f>
        <v>194078.93269358625</v>
      </c>
      <c r="G1030" s="65">
        <v>2</v>
      </c>
      <c r="H1030" s="226">
        <f t="shared" ref="H1030" si="87">PRODUCT(F1030*G1030)</f>
        <v>388157.8653871725</v>
      </c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69"/>
      <c r="U1030" s="69"/>
      <c r="V1030" s="69"/>
      <c r="W1030" s="69"/>
      <c r="X1030" s="69"/>
      <c r="Y1030" s="69"/>
      <c r="Z1030" s="69"/>
      <c r="AA1030" s="69"/>
      <c r="AB1030" s="69"/>
    </row>
    <row r="1031" spans="1:28" ht="15" customHeight="1" x14ac:dyDescent="0.25">
      <c r="A1031" s="255"/>
      <c r="B1031" s="264" t="str">
        <f>+'Lista de Precios'!$B$271</f>
        <v>Bañera tipo Ferrum 1,70x0,70</v>
      </c>
      <c r="C1031" s="64"/>
      <c r="D1031" s="245"/>
      <c r="E1031" s="174" t="str">
        <f>+'Lista de Precios'!$C$271</f>
        <v>Un</v>
      </c>
      <c r="F1031" s="175">
        <f>+'Lista de Precios'!$D$271</f>
        <v>1318732.1860633781</v>
      </c>
      <c r="G1031" s="65">
        <v>1</v>
      </c>
      <c r="H1031" s="226">
        <f t="shared" si="86"/>
        <v>1318732.1860633781</v>
      </c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69"/>
      <c r="U1031" s="69"/>
      <c r="V1031" s="69"/>
      <c r="W1031" s="69"/>
      <c r="X1031" s="69"/>
      <c r="Y1031" s="69"/>
      <c r="Z1031" s="69"/>
      <c r="AA1031" s="69"/>
      <c r="AB1031" s="69"/>
    </row>
    <row r="1032" spans="1:28" ht="15" customHeight="1" x14ac:dyDescent="0.25">
      <c r="A1032" s="255"/>
      <c r="B1032" s="264" t="str">
        <f>+'Lista de Precios'!$B$272</f>
        <v>Bacha lavatorio Ferrum Arianna</v>
      </c>
      <c r="C1032" s="64"/>
      <c r="D1032" s="245"/>
      <c r="E1032" s="174" t="str">
        <f>+'Lista de Precios'!$C$272</f>
        <v>Un</v>
      </c>
      <c r="F1032" s="175">
        <f>+'Lista de Precios'!$D$272</f>
        <v>263098.20178858953</v>
      </c>
      <c r="G1032" s="65">
        <v>2</v>
      </c>
      <c r="H1032" s="226">
        <f t="shared" si="86"/>
        <v>526196.40357717907</v>
      </c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/>
      <c r="W1032" s="69"/>
      <c r="X1032" s="69"/>
      <c r="Y1032" s="69"/>
      <c r="Z1032" s="69"/>
      <c r="AA1032" s="69"/>
      <c r="AB1032" s="69"/>
    </row>
    <row r="1033" spans="1:28" ht="15" customHeight="1" x14ac:dyDescent="0.25">
      <c r="A1033" s="255"/>
      <c r="B1033" s="209"/>
      <c r="C1033" s="227"/>
      <c r="D1033" s="277"/>
      <c r="E1033" s="174"/>
      <c r="F1033" s="175"/>
      <c r="G1033" s="65"/>
      <c r="H1033" s="226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/>
      <c r="W1033" s="69"/>
      <c r="X1033" s="69"/>
      <c r="Y1033" s="69"/>
      <c r="Z1033" s="69"/>
      <c r="AA1033" s="69"/>
      <c r="AB1033" s="69"/>
    </row>
    <row r="1034" spans="1:28" ht="15" customHeight="1" x14ac:dyDescent="0.25">
      <c r="A1034" s="255"/>
      <c r="B1034" s="681" t="s">
        <v>132</v>
      </c>
      <c r="C1034" s="572"/>
      <c r="D1034" s="228"/>
      <c r="E1034" s="183"/>
      <c r="F1034" s="184"/>
      <c r="G1034" s="229"/>
      <c r="H1034" s="230">
        <f>SUM(H1035:H1036)</f>
        <v>190888.40399999998</v>
      </c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/>
      <c r="W1034" s="69"/>
      <c r="X1034" s="69"/>
      <c r="Y1034" s="69"/>
      <c r="Z1034" s="69"/>
      <c r="AA1034" s="69"/>
      <c r="AB1034" s="69"/>
    </row>
    <row r="1035" spans="1:28" ht="15" customHeight="1" x14ac:dyDescent="0.2">
      <c r="A1035" s="255"/>
      <c r="B1035" s="668" t="s">
        <v>133</v>
      </c>
      <c r="C1035" s="572"/>
      <c r="D1035" s="227"/>
      <c r="E1035" s="174" t="s">
        <v>134</v>
      </c>
      <c r="F1035" s="175">
        <f>+'Mano de Obra'!$J$8</f>
        <v>10110.714599999999</v>
      </c>
      <c r="G1035" s="65">
        <v>12.5</v>
      </c>
      <c r="H1035" s="226">
        <f t="shared" ref="H1035:H1036" si="88">PRODUCT(F1035*G1035)</f>
        <v>126383.9325</v>
      </c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/>
      <c r="W1035" s="69"/>
      <c r="X1035" s="69"/>
      <c r="Y1035" s="69"/>
      <c r="Z1035" s="69"/>
      <c r="AA1035" s="69"/>
      <c r="AB1035" s="69"/>
    </row>
    <row r="1036" spans="1:28" ht="15" customHeight="1" x14ac:dyDescent="0.2">
      <c r="A1036" s="255"/>
      <c r="B1036" s="668" t="s">
        <v>137</v>
      </c>
      <c r="C1036" s="572"/>
      <c r="D1036" s="227"/>
      <c r="E1036" s="174" t="s">
        <v>134</v>
      </c>
      <c r="F1036" s="175">
        <f>+'Mano de Obra'!$J$10</f>
        <v>8600.5962</v>
      </c>
      <c r="G1036" s="65">
        <v>7.5</v>
      </c>
      <c r="H1036" s="226">
        <f t="shared" si="88"/>
        <v>64504.4715</v>
      </c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/>
      <c r="W1036" s="69"/>
      <c r="X1036" s="69"/>
      <c r="Y1036" s="69"/>
      <c r="Z1036" s="69"/>
      <c r="AA1036" s="69"/>
      <c r="AB1036" s="69"/>
    </row>
    <row r="1037" spans="1:28" ht="15" customHeight="1" x14ac:dyDescent="0.2">
      <c r="A1037" s="255"/>
      <c r="B1037" s="669"/>
      <c r="C1037" s="670"/>
      <c r="D1037" s="246"/>
      <c r="E1037" s="190"/>
      <c r="F1037" s="247"/>
      <c r="G1037" s="232"/>
      <c r="H1037" s="248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/>
      <c r="W1037" s="69"/>
      <c r="X1037" s="69"/>
      <c r="Y1037" s="69"/>
      <c r="Z1037" s="69"/>
      <c r="AA1037" s="69"/>
      <c r="AB1037" s="69"/>
    </row>
    <row r="1038" spans="1:28" ht="15" customHeight="1" x14ac:dyDescent="0.2">
      <c r="A1038" s="255"/>
      <c r="B1038" s="194"/>
      <c r="C1038" s="234"/>
      <c r="D1038" s="234"/>
      <c r="E1038" s="165"/>
      <c r="F1038" s="166"/>
      <c r="G1038" s="178"/>
      <c r="H1038" s="61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/>
      <c r="W1038" s="69"/>
      <c r="X1038" s="69"/>
      <c r="Y1038" s="69"/>
      <c r="Z1038" s="69"/>
      <c r="AA1038" s="69"/>
      <c r="AB1038" s="69"/>
    </row>
    <row r="1039" spans="1:28" ht="15" customHeight="1" x14ac:dyDescent="0.25">
      <c r="A1039" s="255"/>
      <c r="B1039" s="197"/>
      <c r="C1039" s="60"/>
      <c r="D1039" s="60"/>
      <c r="E1039" s="165"/>
      <c r="F1039" s="166"/>
      <c r="G1039" s="235" t="s">
        <v>136</v>
      </c>
      <c r="H1039" s="236">
        <f>SUM(H1024,H1034)</f>
        <v>7196753.2915410148</v>
      </c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/>
      <c r="W1039" s="69"/>
      <c r="X1039" s="69"/>
      <c r="Y1039" s="69"/>
      <c r="Z1039" s="69"/>
      <c r="AA1039" s="69"/>
      <c r="AB1039" s="69"/>
    </row>
    <row r="1040" spans="1:28" ht="15" customHeight="1" x14ac:dyDescent="0.25">
      <c r="A1040" s="255"/>
      <c r="B1040" s="200"/>
      <c r="C1040" s="84"/>
      <c r="D1040" s="84"/>
      <c r="E1040" s="165"/>
      <c r="F1040" s="166"/>
      <c r="G1040" s="178"/>
      <c r="H1040" s="201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/>
      <c r="W1040" s="69"/>
      <c r="X1040" s="69"/>
      <c r="Y1040" s="69"/>
      <c r="Z1040" s="69"/>
      <c r="AA1040" s="69"/>
      <c r="AB1040" s="69"/>
    </row>
    <row r="1041" spans="1:28" ht="15" customHeight="1" x14ac:dyDescent="0.2">
      <c r="A1041" s="255"/>
      <c r="B1041" s="197"/>
      <c r="C1041" s="60"/>
      <c r="D1041" s="60"/>
      <c r="E1041" s="165"/>
      <c r="F1041" s="166"/>
      <c r="G1041" s="60"/>
      <c r="H1041" s="61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/>
      <c r="W1041" s="69"/>
      <c r="X1041" s="69"/>
      <c r="Y1041" s="69"/>
      <c r="Z1041" s="69"/>
      <c r="AA1041" s="69"/>
      <c r="AB1041" s="69"/>
    </row>
    <row r="1042" spans="1:28" ht="15" customHeight="1" x14ac:dyDescent="0.25">
      <c r="A1042" s="255"/>
      <c r="B1042" s="256"/>
      <c r="C1042" s="257"/>
      <c r="D1042" s="257"/>
      <c r="E1042" s="258"/>
      <c r="F1042" s="259"/>
      <c r="G1042" s="260"/>
      <c r="H1042" s="261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/>
      <c r="W1042" s="69"/>
      <c r="X1042" s="69"/>
      <c r="Y1042" s="69"/>
      <c r="Z1042" s="69"/>
      <c r="AA1042" s="69"/>
      <c r="AB1042" s="69"/>
    </row>
    <row r="1043" spans="1:28" ht="15" customHeight="1" x14ac:dyDescent="0.2">
      <c r="A1043" s="255"/>
      <c r="B1043" s="295">
        <f>+Presupuesto!$A$77</f>
        <v>14</v>
      </c>
      <c r="C1043" s="720" t="str">
        <f>+Presupuesto!$B$77</f>
        <v>INSTALACION DE GAS</v>
      </c>
      <c r="D1043" s="672"/>
      <c r="E1043" s="672"/>
      <c r="F1043" s="672"/>
      <c r="G1043" s="672"/>
      <c r="H1043" s="673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/>
      <c r="W1043" s="69"/>
      <c r="X1043" s="69"/>
      <c r="Y1043" s="69"/>
      <c r="Z1043" s="69"/>
      <c r="AA1043" s="69"/>
      <c r="AB1043" s="69"/>
    </row>
    <row r="1044" spans="1:28" ht="15" customHeight="1" x14ac:dyDescent="0.2">
      <c r="A1044" s="255"/>
      <c r="B1044" s="154" t="str">
        <f>+Presupuesto!A78</f>
        <v>14.1</v>
      </c>
      <c r="C1044" s="674" t="str">
        <f>+Presupuesto!B78</f>
        <v>Cañerías de distribucion, llaves y accesorios</v>
      </c>
      <c r="D1044" s="672"/>
      <c r="E1044" s="672"/>
      <c r="F1044" s="672"/>
      <c r="G1044" s="673"/>
      <c r="H1044" s="155" t="str">
        <f>+Presupuesto!C78</f>
        <v>gl</v>
      </c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/>
      <c r="W1044" s="69"/>
      <c r="X1044" s="69"/>
      <c r="Y1044" s="69"/>
      <c r="Z1044" s="69"/>
      <c r="AA1044" s="69"/>
      <c r="AB1044" s="69"/>
    </row>
    <row r="1045" spans="1:28" ht="15" customHeight="1" x14ac:dyDescent="0.25">
      <c r="A1045" s="255"/>
      <c r="B1045" s="675" t="s">
        <v>126</v>
      </c>
      <c r="C1045" s="676"/>
      <c r="D1045" s="214"/>
      <c r="E1045" s="678" t="s">
        <v>123</v>
      </c>
      <c r="F1045" s="157" t="s">
        <v>127</v>
      </c>
      <c r="G1045" s="215" t="s">
        <v>128</v>
      </c>
      <c r="H1045" s="216" t="s">
        <v>127</v>
      </c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/>
      <c r="W1045" s="69"/>
      <c r="X1045" s="69"/>
      <c r="Y1045" s="69"/>
      <c r="Z1045" s="69"/>
      <c r="AA1045" s="69"/>
      <c r="AB1045" s="69"/>
    </row>
    <row r="1046" spans="1:28" ht="15" customHeight="1" x14ac:dyDescent="0.25">
      <c r="A1046" s="255"/>
      <c r="B1046" s="677"/>
      <c r="C1046" s="659"/>
      <c r="D1046" s="217"/>
      <c r="E1046" s="679"/>
      <c r="F1046" s="161" t="s">
        <v>129</v>
      </c>
      <c r="G1046" s="218" t="s">
        <v>130</v>
      </c>
      <c r="H1046" s="219" t="s">
        <v>124</v>
      </c>
      <c r="I1046" s="69"/>
      <c r="J1046" s="69"/>
      <c r="K1046" s="69"/>
      <c r="L1046" s="69"/>
      <c r="M1046" s="69"/>
      <c r="N1046" s="69"/>
      <c r="O1046" s="69"/>
      <c r="P1046" s="69"/>
      <c r="Q1046" s="69"/>
      <c r="R1046" s="69"/>
      <c r="S1046" s="69"/>
      <c r="T1046" s="69"/>
      <c r="U1046" s="69"/>
      <c r="V1046" s="69"/>
      <c r="W1046" s="69"/>
      <c r="X1046" s="69"/>
      <c r="Y1046" s="69"/>
      <c r="Z1046" s="69"/>
      <c r="AA1046" s="69"/>
      <c r="AB1046" s="69"/>
    </row>
    <row r="1047" spans="1:28" ht="15" customHeight="1" x14ac:dyDescent="0.2">
      <c r="A1047" s="255"/>
      <c r="B1047" s="164"/>
      <c r="C1047" s="86"/>
      <c r="D1047" s="86"/>
      <c r="E1047" s="165"/>
      <c r="F1047" s="166"/>
      <c r="G1047" s="86"/>
      <c r="H1047" s="220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  <c r="S1047" s="69"/>
      <c r="T1047" s="69"/>
      <c r="U1047" s="69"/>
      <c r="V1047" s="69"/>
      <c r="W1047" s="69"/>
      <c r="X1047" s="69"/>
      <c r="Y1047" s="69"/>
      <c r="Z1047" s="69"/>
      <c r="AA1047" s="69"/>
      <c r="AB1047" s="69"/>
    </row>
    <row r="1048" spans="1:28" ht="15" customHeight="1" x14ac:dyDescent="0.25">
      <c r="A1048" s="255"/>
      <c r="B1048" s="680" t="s">
        <v>131</v>
      </c>
      <c r="C1048" s="664"/>
      <c r="D1048" s="221"/>
      <c r="E1048" s="168"/>
      <c r="F1048" s="169"/>
      <c r="G1048" s="222"/>
      <c r="H1048" s="223">
        <f>SUM(H1049:H1064)</f>
        <v>915296.84289131092</v>
      </c>
      <c r="I1048" s="69"/>
      <c r="J1048" s="69"/>
      <c r="K1048" s="69"/>
      <c r="L1048" s="69"/>
      <c r="M1048" s="69"/>
      <c r="N1048" s="69"/>
      <c r="O1048" s="69"/>
      <c r="P1048" s="69"/>
      <c r="Q1048" s="69"/>
      <c r="R1048" s="69"/>
      <c r="S1048" s="69"/>
      <c r="T1048" s="69"/>
      <c r="U1048" s="69"/>
      <c r="V1048" s="69"/>
      <c r="W1048" s="69"/>
      <c r="X1048" s="69"/>
      <c r="Y1048" s="69"/>
      <c r="Z1048" s="69"/>
      <c r="AA1048" s="69"/>
      <c r="AB1048" s="69"/>
    </row>
    <row r="1049" spans="1:28" ht="15" customHeight="1" x14ac:dyDescent="0.25">
      <c r="A1049" s="255"/>
      <c r="B1049" s="264" t="str">
        <f>+'Lista de Precios'!$B$274</f>
        <v>Caño Fusiogas TF 20mm x 4mm</v>
      </c>
      <c r="C1049" s="64"/>
      <c r="D1049" s="245"/>
      <c r="E1049" s="174" t="str">
        <f>+'Lista de Precios'!$C$274</f>
        <v>Un</v>
      </c>
      <c r="F1049" s="175">
        <f>+'Lista de Precios'!$D$274</f>
        <v>21844.972583513863</v>
      </c>
      <c r="G1049" s="345">
        <v>5</v>
      </c>
      <c r="H1049" s="226">
        <f t="shared" ref="H1049:H1062" si="89">PRODUCT(F1049*G1049)</f>
        <v>109224.86291756932</v>
      </c>
      <c r="I1049" s="69"/>
      <c r="J1049" s="69"/>
      <c r="K1049" s="69"/>
      <c r="L1049" s="69"/>
      <c r="M1049" s="69"/>
      <c r="N1049" s="69"/>
      <c r="O1049" s="69"/>
      <c r="P1049" s="69"/>
      <c r="Q1049" s="69"/>
      <c r="R1049" s="69"/>
      <c r="S1049" s="69"/>
      <c r="T1049" s="69"/>
      <c r="U1049" s="69"/>
      <c r="V1049" s="69"/>
      <c r="W1049" s="69"/>
      <c r="X1049" s="69"/>
      <c r="Y1049" s="69"/>
      <c r="Z1049" s="69"/>
      <c r="AA1049" s="69"/>
      <c r="AB1049" s="69"/>
    </row>
    <row r="1050" spans="1:28" ht="15" customHeight="1" x14ac:dyDescent="0.25">
      <c r="A1050" s="255"/>
      <c r="B1050" s="264" t="str">
        <f>+'Lista de Precios'!$B$275</f>
        <v>Caño Fusiogas TF 25mm x 4mm</v>
      </c>
      <c r="C1050" s="64"/>
      <c r="D1050" s="245"/>
      <c r="E1050" s="174" t="str">
        <f>+'Lista de Precios'!$C$275</f>
        <v>Un</v>
      </c>
      <c r="F1050" s="175">
        <f>+'Lista de Precios'!$D$275</f>
        <v>28314.631687686058</v>
      </c>
      <c r="G1050" s="345">
        <v>1</v>
      </c>
      <c r="H1050" s="226">
        <f t="shared" si="89"/>
        <v>28314.631687686058</v>
      </c>
      <c r="I1050" s="69"/>
      <c r="J1050" s="69"/>
      <c r="K1050" s="69"/>
      <c r="L1050" s="69"/>
      <c r="M1050" s="69"/>
      <c r="N1050" s="69"/>
      <c r="O1050" s="69"/>
      <c r="P1050" s="69"/>
      <c r="Q1050" s="69"/>
      <c r="R1050" s="69"/>
      <c r="S1050" s="69"/>
      <c r="T1050" s="69"/>
      <c r="U1050" s="69"/>
      <c r="V1050" s="69"/>
      <c r="W1050" s="69"/>
      <c r="X1050" s="69"/>
      <c r="Y1050" s="69"/>
      <c r="Z1050" s="69"/>
      <c r="AA1050" s="69"/>
      <c r="AB1050" s="69"/>
    </row>
    <row r="1051" spans="1:28" ht="15" customHeight="1" x14ac:dyDescent="0.25">
      <c r="A1051" s="255"/>
      <c r="B1051" s="264" t="str">
        <f>+'Lista de Precios'!$B$276</f>
        <v>Caño Fusiogas TF 32mm x 4mm</v>
      </c>
      <c r="C1051" s="64"/>
      <c r="D1051" s="245"/>
      <c r="E1051" s="174" t="str">
        <f>+'Lista de Precios'!$C$276</f>
        <v>Un</v>
      </c>
      <c r="F1051" s="175">
        <f>+'Lista de Precios'!$D$276</f>
        <v>43159.179729394651</v>
      </c>
      <c r="G1051" s="345">
        <v>2</v>
      </c>
      <c r="H1051" s="226">
        <f t="shared" si="89"/>
        <v>86318.359458789302</v>
      </c>
      <c r="I1051" s="69"/>
      <c r="J1051" s="69"/>
      <c r="K1051" s="69"/>
      <c r="L1051" s="69"/>
      <c r="M1051" s="69"/>
      <c r="N1051" s="69"/>
      <c r="O1051" s="69"/>
      <c r="P1051" s="69"/>
      <c r="Q1051" s="69"/>
      <c r="R1051" s="69"/>
      <c r="S1051" s="69"/>
      <c r="T1051" s="69"/>
      <c r="U1051" s="69"/>
      <c r="V1051" s="69"/>
      <c r="W1051" s="69"/>
      <c r="X1051" s="69"/>
      <c r="Y1051" s="69"/>
      <c r="Z1051" s="69"/>
      <c r="AA1051" s="69"/>
      <c r="AB1051" s="69"/>
    </row>
    <row r="1052" spans="1:28" ht="15" customHeight="1" x14ac:dyDescent="0.25">
      <c r="A1052" s="255"/>
      <c r="B1052" s="264" t="str">
        <f>+'Lista de Precios'!B277</f>
        <v>Caño Fusiogas TF 40mm x 4mm</v>
      </c>
      <c r="C1052" s="64"/>
      <c r="D1052" s="245"/>
      <c r="E1052" s="174" t="str">
        <f>+'Lista de Precios'!$C$276</f>
        <v>Un</v>
      </c>
      <c r="F1052" s="175">
        <f>+'Lista de Precios'!D277</f>
        <v>49799.024016063719</v>
      </c>
      <c r="G1052" s="345">
        <v>8</v>
      </c>
      <c r="H1052" s="226">
        <f t="shared" ref="H1052:H1053" si="90">PRODUCT(F1052*G1052)</f>
        <v>398392.19212850975</v>
      </c>
      <c r="I1052" s="69"/>
      <c r="J1052" s="69"/>
      <c r="K1052" s="69"/>
      <c r="L1052" s="69"/>
      <c r="M1052" s="69"/>
      <c r="N1052" s="69"/>
      <c r="O1052" s="69"/>
      <c r="P1052" s="69"/>
      <c r="Q1052" s="69"/>
      <c r="R1052" s="69"/>
      <c r="S1052" s="69"/>
      <c r="T1052" s="69"/>
      <c r="U1052" s="69"/>
      <c r="V1052" s="69"/>
      <c r="W1052" s="69"/>
      <c r="X1052" s="69"/>
      <c r="Y1052" s="69"/>
      <c r="Z1052" s="69"/>
      <c r="AA1052" s="69"/>
      <c r="AB1052" s="69"/>
    </row>
    <row r="1053" spans="1:28" ht="15" customHeight="1" x14ac:dyDescent="0.25">
      <c r="A1053" s="255"/>
      <c r="B1053" s="264" t="str">
        <f>+'Lista de Precios'!B278</f>
        <v>Codo 90° Fusiogas TF 20mm</v>
      </c>
      <c r="C1053" s="64"/>
      <c r="D1053" s="245"/>
      <c r="E1053" s="174" t="str">
        <f>+'Lista de Precios'!$C$279</f>
        <v>Un</v>
      </c>
      <c r="F1053" s="175">
        <f>+'Lista de Precios'!D278</f>
        <v>2525.3249040873002</v>
      </c>
      <c r="G1053" s="345">
        <v>8</v>
      </c>
      <c r="H1053" s="226">
        <f t="shared" si="90"/>
        <v>20202.599232698401</v>
      </c>
      <c r="I1053" s="69"/>
      <c r="J1053" s="69"/>
      <c r="K1053" s="69"/>
      <c r="L1053" s="69"/>
      <c r="M1053" s="69"/>
      <c r="N1053" s="69"/>
      <c r="O1053" s="69"/>
      <c r="P1053" s="69"/>
      <c r="Q1053" s="69"/>
      <c r="R1053" s="69"/>
      <c r="S1053" s="69"/>
      <c r="T1053" s="69"/>
      <c r="U1053" s="69"/>
      <c r="V1053" s="69"/>
      <c r="W1053" s="69"/>
      <c r="X1053" s="69"/>
      <c r="Y1053" s="69"/>
      <c r="Z1053" s="69"/>
      <c r="AA1053" s="69"/>
      <c r="AB1053" s="69"/>
    </row>
    <row r="1054" spans="1:28" ht="15" customHeight="1" x14ac:dyDescent="0.25">
      <c r="A1054" s="255"/>
      <c r="B1054" s="264" t="str">
        <f>+'Lista de Precios'!B279</f>
        <v>Codo 90° Fusiogas TF 25mm</v>
      </c>
      <c r="C1054" s="64"/>
      <c r="D1054" s="245"/>
      <c r="E1054" s="174" t="str">
        <f>+'Lista de Precios'!$C$279</f>
        <v>Un</v>
      </c>
      <c r="F1054" s="175">
        <f>+'Lista de Precios'!D279</f>
        <v>2792.4184284776084</v>
      </c>
      <c r="G1054" s="345">
        <v>3</v>
      </c>
      <c r="H1054" s="226">
        <f t="shared" si="89"/>
        <v>8377.2552854328242</v>
      </c>
      <c r="I1054" s="69"/>
      <c r="J1054" s="69"/>
      <c r="K1054" s="69"/>
      <c r="L1054" s="69"/>
      <c r="M1054" s="69"/>
      <c r="N1054" s="69"/>
      <c r="O1054" s="69"/>
      <c r="P1054" s="69"/>
      <c r="Q1054" s="69"/>
      <c r="R1054" s="69"/>
      <c r="S1054" s="69"/>
      <c r="T1054" s="69"/>
      <c r="U1054" s="69"/>
      <c r="V1054" s="69"/>
      <c r="W1054" s="69"/>
      <c r="X1054" s="69"/>
      <c r="Y1054" s="69"/>
      <c r="Z1054" s="69"/>
      <c r="AA1054" s="69"/>
      <c r="AB1054" s="69"/>
    </row>
    <row r="1055" spans="1:28" ht="15" customHeight="1" x14ac:dyDescent="0.25">
      <c r="A1055" s="255"/>
      <c r="B1055" s="264" t="str">
        <f>+'Lista de Precios'!B280</f>
        <v>Codo 90° Fusiogas TF 32mm</v>
      </c>
      <c r="C1055" s="64"/>
      <c r="D1055" s="245"/>
      <c r="E1055" s="174" t="str">
        <f>+'Lista de Precios'!$C$280</f>
        <v>Un</v>
      </c>
      <c r="F1055" s="175">
        <f>+'Lista de Precios'!D280</f>
        <v>4316.8900942374567</v>
      </c>
      <c r="G1055" s="345">
        <v>4</v>
      </c>
      <c r="H1055" s="226">
        <f t="shared" si="89"/>
        <v>17267.560376949827</v>
      </c>
      <c r="I1055" s="69"/>
      <c r="J1055" s="69"/>
      <c r="K1055" s="69"/>
      <c r="L1055" s="69"/>
      <c r="M1055" s="69"/>
      <c r="N1055" s="69"/>
      <c r="O1055" s="69"/>
      <c r="P1055" s="69"/>
      <c r="Q1055" s="69"/>
      <c r="R1055" s="69"/>
      <c r="S1055" s="69"/>
      <c r="T1055" s="69"/>
      <c r="U1055" s="69"/>
      <c r="V1055" s="69"/>
      <c r="W1055" s="69"/>
      <c r="X1055" s="69"/>
      <c r="Y1055" s="69"/>
      <c r="Z1055" s="69"/>
      <c r="AA1055" s="69"/>
      <c r="AB1055" s="69"/>
    </row>
    <row r="1056" spans="1:28" ht="15" customHeight="1" x14ac:dyDescent="0.25">
      <c r="A1056" s="255"/>
      <c r="B1056" s="264" t="str">
        <f>+'Lista de Precios'!B281</f>
        <v>Codo 90° Fusiogas TF 40mm</v>
      </c>
      <c r="C1056" s="64"/>
      <c r="D1056" s="245"/>
      <c r="E1056" s="174" t="str">
        <f>+'Lista de Precios'!$C$281</f>
        <v>Un</v>
      </c>
      <c r="F1056" s="175">
        <f>+'Lista de Precios'!D281</f>
        <v>7357.9509290481192</v>
      </c>
      <c r="G1056" s="345">
        <v>7</v>
      </c>
      <c r="H1056" s="226">
        <f t="shared" si="89"/>
        <v>51505.656503336832</v>
      </c>
      <c r="I1056" s="69"/>
      <c r="J1056" s="69"/>
      <c r="K1056" s="69"/>
      <c r="L1056" s="69"/>
      <c r="M1056" s="69"/>
      <c r="N1056" s="69"/>
      <c r="O1056" s="69"/>
      <c r="P1056" s="69"/>
      <c r="Q1056" s="69"/>
      <c r="R1056" s="69"/>
      <c r="S1056" s="69"/>
      <c r="T1056" s="69"/>
      <c r="U1056" s="69"/>
      <c r="V1056" s="69"/>
      <c r="W1056" s="69"/>
      <c r="X1056" s="69"/>
      <c r="Y1056" s="69"/>
      <c r="Z1056" s="69"/>
      <c r="AA1056" s="69"/>
      <c r="AB1056" s="69"/>
    </row>
    <row r="1057" spans="1:28" ht="15" customHeight="1" x14ac:dyDescent="0.25">
      <c r="A1057" s="255"/>
      <c r="B1057" s="346" t="str">
        <f>+'Lista de Precios'!B282</f>
        <v>Tee red Fusiogas TF 40mm x 25mm</v>
      </c>
      <c r="C1057" s="347"/>
      <c r="D1057" s="348"/>
      <c r="E1057" s="349" t="str">
        <f>+'Lista de Precios'!$C$281</f>
        <v>Un</v>
      </c>
      <c r="F1057" s="350">
        <f>+'Lista de Precios'!D282</f>
        <v>10663.770918026934</v>
      </c>
      <c r="G1057" s="345">
        <v>1</v>
      </c>
      <c r="H1057" s="351">
        <f t="shared" ref="H1057" si="91">PRODUCT(F1057*G1057)</f>
        <v>10663.770918026934</v>
      </c>
      <c r="I1057" s="69"/>
      <c r="J1057" s="69"/>
      <c r="K1057" s="69"/>
      <c r="L1057" s="69"/>
      <c r="M1057" s="69"/>
      <c r="N1057" s="69"/>
      <c r="O1057" s="69"/>
      <c r="P1057" s="69"/>
      <c r="Q1057" s="69"/>
      <c r="R1057" s="69"/>
      <c r="S1057" s="69"/>
      <c r="T1057" s="69"/>
      <c r="U1057" s="69"/>
      <c r="V1057" s="69"/>
      <c r="W1057" s="69"/>
      <c r="X1057" s="69"/>
      <c r="Y1057" s="69"/>
      <c r="Z1057" s="69"/>
      <c r="AA1057" s="69"/>
      <c r="AB1057" s="69"/>
    </row>
    <row r="1058" spans="1:28" ht="15" customHeight="1" x14ac:dyDescent="0.25">
      <c r="A1058" s="255"/>
      <c r="B1058" s="346" t="str">
        <f>+'Lista de Precios'!B283</f>
        <v>Buje red Fusiogas TF 25mm x 20mm</v>
      </c>
      <c r="C1058" s="347"/>
      <c r="D1058" s="348"/>
      <c r="E1058" s="349" t="str">
        <f>+'Lista de Precios'!$C$281</f>
        <v>Un</v>
      </c>
      <c r="F1058" s="350">
        <f>+'Lista de Precios'!D283</f>
        <v>1805.779266365839</v>
      </c>
      <c r="G1058" s="345">
        <v>1</v>
      </c>
      <c r="H1058" s="351">
        <f t="shared" ref="H1058" si="92">PRODUCT(F1058*G1058)</f>
        <v>1805.779266365839</v>
      </c>
      <c r="I1058" s="69"/>
      <c r="J1058" s="69"/>
      <c r="K1058" s="69"/>
      <c r="L1058" s="69"/>
      <c r="M1058" s="69"/>
      <c r="N1058" s="69"/>
      <c r="O1058" s="69"/>
      <c r="P1058" s="69"/>
      <c r="Q1058" s="69"/>
      <c r="R1058" s="69"/>
      <c r="S1058" s="69"/>
      <c r="T1058" s="69"/>
      <c r="U1058" s="69"/>
      <c r="V1058" s="69"/>
      <c r="W1058" s="69"/>
      <c r="X1058" s="69"/>
      <c r="Y1058" s="69"/>
      <c r="Z1058" s="69"/>
      <c r="AA1058" s="69"/>
      <c r="AB1058" s="69"/>
    </row>
    <row r="1059" spans="1:28" ht="15" customHeight="1" x14ac:dyDescent="0.25">
      <c r="A1059" s="255"/>
      <c r="B1059" s="264" t="str">
        <f>+'Lista de Precios'!$B$284</f>
        <v>Tee red Fusiogas TF 40mm x 32mm</v>
      </c>
      <c r="C1059" s="64"/>
      <c r="D1059" s="245"/>
      <c r="E1059" s="174" t="str">
        <f>+'Lista de Precios'!$C$285</f>
        <v>Un</v>
      </c>
      <c r="F1059" s="175">
        <f>+'Lista de Precios'!$D$285</f>
        <v>1800.5029501102977</v>
      </c>
      <c r="G1059" s="345">
        <v>1</v>
      </c>
      <c r="H1059" s="226">
        <f t="shared" si="89"/>
        <v>1800.5029501102977</v>
      </c>
      <c r="I1059" s="69"/>
      <c r="J1059" s="69"/>
      <c r="K1059" s="69"/>
      <c r="L1059" s="69"/>
      <c r="M1059" s="69"/>
      <c r="N1059" s="69"/>
      <c r="O1059" s="69"/>
      <c r="P1059" s="69"/>
      <c r="Q1059" s="69"/>
      <c r="R1059" s="69"/>
      <c r="S1059" s="69"/>
      <c r="T1059" s="69"/>
      <c r="U1059" s="69"/>
      <c r="V1059" s="69"/>
      <c r="W1059" s="69"/>
      <c r="X1059" s="69"/>
      <c r="Y1059" s="69"/>
      <c r="Z1059" s="69"/>
      <c r="AA1059" s="69"/>
      <c r="AB1059" s="69"/>
    </row>
    <row r="1060" spans="1:28" ht="15" customHeight="1" x14ac:dyDescent="0.25">
      <c r="A1060" s="255"/>
      <c r="B1060" s="264" t="str">
        <f>+'Lista de Precios'!B286</f>
        <v>Tapa Fusiogas TF 25mm</v>
      </c>
      <c r="C1060" s="64"/>
      <c r="D1060" s="245"/>
      <c r="E1060" s="174" t="str">
        <f>+'Lista de Precios'!$C$285</f>
        <v>Un</v>
      </c>
      <c r="F1060" s="175">
        <f>+'Lista de Precios'!D286</f>
        <v>1975.5967056085483</v>
      </c>
      <c r="G1060" s="345">
        <v>1</v>
      </c>
      <c r="H1060" s="226">
        <f t="shared" ref="H1060" si="93">PRODUCT(F1060*G1060)</f>
        <v>1975.5967056085483</v>
      </c>
      <c r="I1060" s="69"/>
      <c r="J1060" s="69"/>
      <c r="K1060" s="69"/>
      <c r="L1060" s="69"/>
      <c r="M1060" s="69"/>
      <c r="N1060" s="69"/>
      <c r="O1060" s="69"/>
      <c r="P1060" s="69"/>
      <c r="Q1060" s="69"/>
      <c r="R1060" s="69"/>
      <c r="S1060" s="69"/>
      <c r="T1060" s="69"/>
      <c r="U1060" s="69"/>
      <c r="V1060" s="69"/>
      <c r="W1060" s="69"/>
      <c r="X1060" s="69"/>
      <c r="Y1060" s="69"/>
      <c r="Z1060" s="69"/>
      <c r="AA1060" s="69"/>
      <c r="AB1060" s="69"/>
    </row>
    <row r="1061" spans="1:28" ht="15" customHeight="1" x14ac:dyDescent="0.25">
      <c r="A1061" s="255"/>
      <c r="B1061" s="264" t="str">
        <f>+'Lista de Precios'!B287</f>
        <v>Tapa Fusiogas TF 32mm</v>
      </c>
      <c r="C1061" s="64"/>
      <c r="D1061" s="245"/>
      <c r="E1061" s="174" t="str">
        <f>+'Lista de Precios'!$C$285</f>
        <v>Un</v>
      </c>
      <c r="F1061" s="175">
        <f>+'Lista de Precios'!D287</f>
        <v>2124.1809691319927</v>
      </c>
      <c r="G1061" s="345">
        <v>1</v>
      </c>
      <c r="H1061" s="226">
        <f t="shared" ref="H1061" si="94">PRODUCT(F1061*G1061)</f>
        <v>2124.1809691319927</v>
      </c>
      <c r="I1061" s="69"/>
      <c r="J1061" s="69"/>
      <c r="K1061" s="69"/>
      <c r="L1061" s="69"/>
      <c r="M1061" s="69"/>
      <c r="N1061" s="69"/>
      <c r="O1061" s="69"/>
      <c r="P1061" s="69"/>
      <c r="Q1061" s="69"/>
      <c r="R1061" s="69"/>
      <c r="S1061" s="69"/>
      <c r="T1061" s="69"/>
      <c r="U1061" s="69"/>
      <c r="V1061" s="69"/>
      <c r="W1061" s="69"/>
      <c r="X1061" s="69"/>
      <c r="Y1061" s="69"/>
      <c r="Z1061" s="69"/>
      <c r="AA1061" s="69"/>
      <c r="AB1061" s="69"/>
    </row>
    <row r="1062" spans="1:28" ht="15" customHeight="1" x14ac:dyDescent="0.25">
      <c r="A1062" s="255"/>
      <c r="B1062" s="264" t="str">
        <f>+'Lista de Precios'!B288</f>
        <v>Llave de paso Fusiogas TF 20mm rosera y manivel cromada</v>
      </c>
      <c r="C1062" s="64"/>
      <c r="D1062" s="245"/>
      <c r="E1062" s="174" t="str">
        <f>+'Lista de Precios'!$C$288</f>
        <v>Un</v>
      </c>
      <c r="F1062" s="175">
        <f>+'Lista de Precios'!D288</f>
        <v>27715.306116405234</v>
      </c>
      <c r="G1062" s="345">
        <v>1</v>
      </c>
      <c r="H1062" s="226">
        <f t="shared" si="89"/>
        <v>27715.306116405234</v>
      </c>
      <c r="I1062" s="69"/>
      <c r="J1062" s="69"/>
      <c r="K1062" s="69"/>
      <c r="L1062" s="69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/>
      <c r="W1062" s="69"/>
      <c r="X1062" s="69"/>
      <c r="Y1062" s="69"/>
      <c r="Z1062" s="69"/>
      <c r="AA1062" s="69"/>
      <c r="AB1062" s="69"/>
    </row>
    <row r="1063" spans="1:28" ht="15" customHeight="1" x14ac:dyDescent="0.25">
      <c r="A1063" s="255"/>
      <c r="B1063" s="264" t="str">
        <f>+'Lista de Precios'!B289</f>
        <v>Llave de paso Fusiogas TF 25mm roseta y manivela cromada</v>
      </c>
      <c r="C1063" s="64"/>
      <c r="D1063" s="245"/>
      <c r="E1063" s="174" t="str">
        <f>+'Lista de Precios'!$C$288</f>
        <v>Un</v>
      </c>
      <c r="F1063" s="175">
        <f>+'Lista de Precios'!D289</f>
        <v>27744.613654879187</v>
      </c>
      <c r="G1063" s="345">
        <v>1</v>
      </c>
      <c r="H1063" s="226">
        <f t="shared" ref="H1063" si="95">PRODUCT(F1063*G1063)</f>
        <v>27744.613654879187</v>
      </c>
      <c r="I1063" s="69"/>
      <c r="J1063" s="69"/>
      <c r="K1063" s="69"/>
      <c r="L1063" s="69"/>
      <c r="M1063" s="69"/>
      <c r="N1063" s="69"/>
      <c r="O1063" s="69"/>
      <c r="P1063" s="69"/>
      <c r="Q1063" s="69"/>
      <c r="R1063" s="69"/>
      <c r="S1063" s="69"/>
      <c r="T1063" s="69"/>
      <c r="U1063" s="69"/>
      <c r="V1063" s="69"/>
      <c r="W1063" s="69"/>
      <c r="X1063" s="69"/>
      <c r="Y1063" s="69"/>
      <c r="Z1063" s="69"/>
      <c r="AA1063" s="69"/>
      <c r="AB1063" s="69"/>
    </row>
    <row r="1064" spans="1:28" ht="15" customHeight="1" x14ac:dyDescent="0.25">
      <c r="A1064" s="255"/>
      <c r="B1064" s="264" t="str">
        <f>+'Lista de Precios'!B290</f>
        <v>Llave de paso Fusiogas TF 32mm roseta y manivela cromada</v>
      </c>
      <c r="C1064" s="64"/>
      <c r="D1064" s="245"/>
      <c r="E1064" s="174" t="str">
        <f>+'Lista de Precios'!$C$288</f>
        <v>Un</v>
      </c>
      <c r="F1064" s="175">
        <f>+'Lista de Precios'!D290</f>
        <v>60931.987359905332</v>
      </c>
      <c r="G1064" s="345">
        <v>2</v>
      </c>
      <c r="H1064" s="226">
        <f t="shared" ref="H1064" si="96">PRODUCT(F1064*G1064)</f>
        <v>121863.97471981066</v>
      </c>
      <c r="I1064" s="69"/>
      <c r="J1064" s="69"/>
      <c r="K1064" s="69"/>
      <c r="L1064" s="69"/>
      <c r="M1064" s="69"/>
      <c r="N1064" s="69"/>
      <c r="O1064" s="69"/>
      <c r="P1064" s="69"/>
      <c r="Q1064" s="69"/>
      <c r="R1064" s="69"/>
      <c r="S1064" s="69"/>
      <c r="T1064" s="69"/>
      <c r="U1064" s="69"/>
      <c r="V1064" s="69"/>
      <c r="W1064" s="69"/>
      <c r="X1064" s="69"/>
      <c r="Y1064" s="69"/>
      <c r="Z1064" s="69"/>
      <c r="AA1064" s="69"/>
      <c r="AB1064" s="69"/>
    </row>
    <row r="1065" spans="1:28" ht="15" customHeight="1" x14ac:dyDescent="0.25">
      <c r="A1065" s="255"/>
      <c r="B1065" s="510"/>
      <c r="C1065" s="511"/>
      <c r="D1065" s="512"/>
      <c r="E1065" s="174"/>
      <c r="F1065" s="175"/>
      <c r="G1065" s="345"/>
      <c r="H1065" s="226"/>
      <c r="I1065" s="69"/>
      <c r="J1065" s="69"/>
      <c r="K1065" s="69"/>
      <c r="L1065" s="69"/>
      <c r="M1065" s="69"/>
      <c r="N1065" s="69"/>
      <c r="O1065" s="69"/>
      <c r="P1065" s="69"/>
      <c r="Q1065" s="69"/>
      <c r="R1065" s="69"/>
      <c r="S1065" s="69"/>
      <c r="T1065" s="69"/>
      <c r="U1065" s="69"/>
      <c r="V1065" s="69"/>
      <c r="W1065" s="69"/>
      <c r="X1065" s="69"/>
      <c r="Y1065" s="69"/>
      <c r="Z1065" s="69"/>
      <c r="AA1065" s="69"/>
      <c r="AB1065" s="69"/>
    </row>
    <row r="1066" spans="1:28" ht="15" customHeight="1" x14ac:dyDescent="0.25">
      <c r="A1066" s="255"/>
      <c r="B1066" s="681" t="s">
        <v>132</v>
      </c>
      <c r="C1066" s="572"/>
      <c r="D1066" s="228"/>
      <c r="E1066" s="183"/>
      <c r="F1066" s="184"/>
      <c r="G1066" s="229"/>
      <c r="H1066" s="230">
        <f>SUM(H1067:H1068)</f>
        <v>183272.9241</v>
      </c>
      <c r="I1066" s="69"/>
      <c r="J1066" s="69"/>
      <c r="K1066" s="69"/>
      <c r="L1066" s="69"/>
      <c r="M1066" s="69"/>
      <c r="N1066" s="69"/>
      <c r="O1066" s="69"/>
      <c r="P1066" s="69"/>
      <c r="Q1066" s="69"/>
      <c r="R1066" s="69"/>
      <c r="S1066" s="69"/>
      <c r="T1066" s="69"/>
      <c r="U1066" s="69"/>
      <c r="V1066" s="69"/>
      <c r="W1066" s="69"/>
      <c r="X1066" s="69"/>
      <c r="Y1066" s="69"/>
      <c r="Z1066" s="69"/>
      <c r="AA1066" s="69"/>
      <c r="AB1066" s="69"/>
    </row>
    <row r="1067" spans="1:28" ht="15" customHeight="1" x14ac:dyDescent="0.2">
      <c r="A1067" s="255"/>
      <c r="B1067" s="668" t="s">
        <v>133</v>
      </c>
      <c r="C1067" s="572"/>
      <c r="D1067" s="227"/>
      <c r="E1067" s="174" t="s">
        <v>134</v>
      </c>
      <c r="F1067" s="175">
        <f>+'Mano de Obra'!$J$8</f>
        <v>10110.714599999999</v>
      </c>
      <c r="G1067" s="65">
        <v>16</v>
      </c>
      <c r="H1067" s="226">
        <f t="shared" ref="H1067:H1068" si="97">PRODUCT(F1067*G1067)</f>
        <v>161771.43359999999</v>
      </c>
      <c r="I1067" s="69"/>
      <c r="J1067" s="69"/>
      <c r="K1067" s="69"/>
      <c r="L1067" s="69"/>
      <c r="M1067" s="69"/>
      <c r="N1067" s="69"/>
      <c r="O1067" s="69"/>
      <c r="P1067" s="69"/>
      <c r="Q1067" s="69"/>
      <c r="R1067" s="69"/>
      <c r="S1067" s="69"/>
      <c r="T1067" s="69"/>
      <c r="U1067" s="69"/>
      <c r="V1067" s="69"/>
      <c r="W1067" s="69"/>
      <c r="X1067" s="69"/>
      <c r="Y1067" s="69"/>
      <c r="Z1067" s="69"/>
      <c r="AA1067" s="69"/>
      <c r="AB1067" s="69"/>
    </row>
    <row r="1068" spans="1:28" ht="15" customHeight="1" x14ac:dyDescent="0.2">
      <c r="A1068" s="255"/>
      <c r="B1068" s="668" t="s">
        <v>137</v>
      </c>
      <c r="C1068" s="572"/>
      <c r="D1068" s="227"/>
      <c r="E1068" s="174" t="s">
        <v>134</v>
      </c>
      <c r="F1068" s="175">
        <f>+'Mano de Obra'!$J$10</f>
        <v>8600.5962</v>
      </c>
      <c r="G1068" s="65">
        <v>2.5</v>
      </c>
      <c r="H1068" s="226">
        <f t="shared" si="97"/>
        <v>21501.4905</v>
      </c>
      <c r="I1068" s="69"/>
      <c r="J1068" s="69"/>
      <c r="K1068" s="69"/>
      <c r="L1068" s="69"/>
      <c r="M1068" s="69"/>
      <c r="N1068" s="69"/>
      <c r="O1068" s="69"/>
      <c r="P1068" s="69"/>
      <c r="Q1068" s="69"/>
      <c r="R1068" s="69"/>
      <c r="S1068" s="69"/>
      <c r="T1068" s="69"/>
      <c r="U1068" s="69"/>
      <c r="V1068" s="69"/>
      <c r="W1068" s="69"/>
      <c r="X1068" s="69"/>
      <c r="Y1068" s="69"/>
      <c r="Z1068" s="69"/>
      <c r="AA1068" s="69"/>
      <c r="AB1068" s="69"/>
    </row>
    <row r="1069" spans="1:28" ht="15" customHeight="1" x14ac:dyDescent="0.2">
      <c r="A1069" s="255"/>
      <c r="B1069" s="669"/>
      <c r="C1069" s="670"/>
      <c r="D1069" s="246"/>
      <c r="E1069" s="190"/>
      <c r="F1069" s="247"/>
      <c r="G1069" s="232"/>
      <c r="H1069" s="248"/>
      <c r="I1069" s="69"/>
      <c r="J1069" s="69"/>
      <c r="K1069" s="69"/>
      <c r="L1069" s="69"/>
      <c r="M1069" s="69"/>
      <c r="N1069" s="69"/>
      <c r="O1069" s="69"/>
      <c r="P1069" s="69"/>
      <c r="Q1069" s="69"/>
      <c r="R1069" s="69"/>
      <c r="S1069" s="69"/>
      <c r="T1069" s="69"/>
      <c r="U1069" s="69"/>
      <c r="V1069" s="69"/>
      <c r="W1069" s="69"/>
      <c r="X1069" s="69"/>
      <c r="Y1069" s="69"/>
      <c r="Z1069" s="69"/>
      <c r="AA1069" s="69"/>
      <c r="AB1069" s="69"/>
    </row>
    <row r="1070" spans="1:28" ht="15" customHeight="1" x14ac:dyDescent="0.2">
      <c r="A1070" s="255"/>
      <c r="B1070" s="194"/>
      <c r="C1070" s="234"/>
      <c r="D1070" s="234"/>
      <c r="E1070" s="165"/>
      <c r="F1070" s="166"/>
      <c r="G1070" s="178"/>
      <c r="H1070" s="61"/>
      <c r="I1070" s="69"/>
      <c r="J1070" s="69"/>
      <c r="K1070" s="69"/>
      <c r="L1070" s="69"/>
      <c r="M1070" s="69"/>
      <c r="N1070" s="69"/>
      <c r="O1070" s="69"/>
      <c r="P1070" s="69"/>
      <c r="Q1070" s="69"/>
      <c r="R1070" s="69"/>
      <c r="S1070" s="69"/>
      <c r="T1070" s="69"/>
      <c r="U1070" s="69"/>
      <c r="V1070" s="69"/>
      <c r="W1070" s="69"/>
      <c r="X1070" s="69"/>
      <c r="Y1070" s="69"/>
      <c r="Z1070" s="69"/>
      <c r="AA1070" s="69"/>
      <c r="AB1070" s="69"/>
    </row>
    <row r="1071" spans="1:28" ht="15" customHeight="1" x14ac:dyDescent="0.25">
      <c r="A1071" s="255"/>
      <c r="B1071" s="197"/>
      <c r="C1071" s="60"/>
      <c r="D1071" s="60"/>
      <c r="E1071" s="165"/>
      <c r="F1071" s="166"/>
      <c r="G1071" s="235" t="s">
        <v>136</v>
      </c>
      <c r="H1071" s="236">
        <f>SUM(H1048,H1066)</f>
        <v>1098569.766991311</v>
      </c>
      <c r="I1071" s="69"/>
      <c r="J1071" s="69"/>
      <c r="K1071" s="69"/>
      <c r="L1071" s="69"/>
      <c r="M1071" s="69"/>
      <c r="N1071" s="69"/>
      <c r="O1071" s="69"/>
      <c r="P1071" s="69"/>
      <c r="Q1071" s="69"/>
      <c r="R1071" s="69"/>
      <c r="S1071" s="69"/>
      <c r="T1071" s="69"/>
      <c r="U1071" s="69"/>
      <c r="V1071" s="69"/>
      <c r="W1071" s="69"/>
      <c r="X1071" s="69"/>
      <c r="Y1071" s="69"/>
      <c r="Z1071" s="69"/>
      <c r="AA1071" s="69"/>
      <c r="AB1071" s="69"/>
    </row>
    <row r="1072" spans="1:28" ht="15" customHeight="1" x14ac:dyDescent="0.25">
      <c r="A1072" s="255"/>
      <c r="B1072" s="200"/>
      <c r="C1072" s="84"/>
      <c r="D1072" s="84"/>
      <c r="E1072" s="165"/>
      <c r="F1072" s="166"/>
      <c r="G1072" s="178"/>
      <c r="H1072" s="201"/>
      <c r="I1072" s="69"/>
      <c r="J1072" s="69"/>
      <c r="K1072" s="69"/>
      <c r="L1072" s="69"/>
      <c r="M1072" s="69"/>
      <c r="N1072" s="69"/>
      <c r="O1072" s="69"/>
      <c r="P1072" s="69"/>
      <c r="Q1072" s="69"/>
      <c r="R1072" s="69"/>
      <c r="S1072" s="69"/>
      <c r="T1072" s="69"/>
      <c r="U1072" s="69"/>
      <c r="V1072" s="69"/>
      <c r="W1072" s="69"/>
      <c r="X1072" s="69"/>
      <c r="Y1072" s="69"/>
      <c r="Z1072" s="69"/>
      <c r="AA1072" s="69"/>
      <c r="AB1072" s="69"/>
    </row>
    <row r="1073" spans="1:28" ht="15" customHeight="1" x14ac:dyDescent="0.2">
      <c r="A1073" s="255"/>
      <c r="B1073" s="197"/>
      <c r="C1073" s="60"/>
      <c r="D1073" s="60"/>
      <c r="E1073" s="165"/>
      <c r="F1073" s="166"/>
      <c r="G1073" s="60"/>
      <c r="H1073" s="61"/>
      <c r="I1073" s="69"/>
      <c r="J1073" s="69"/>
      <c r="K1073" s="69"/>
      <c r="L1073" s="69"/>
      <c r="M1073" s="69"/>
      <c r="N1073" s="69"/>
      <c r="O1073" s="69"/>
      <c r="P1073" s="69"/>
      <c r="Q1073" s="69"/>
      <c r="R1073" s="69"/>
      <c r="S1073" s="69"/>
      <c r="T1073" s="69"/>
      <c r="U1073" s="69"/>
      <c r="V1073" s="69"/>
      <c r="W1073" s="69"/>
      <c r="X1073" s="69"/>
      <c r="Y1073" s="69"/>
      <c r="Z1073" s="69"/>
      <c r="AA1073" s="69"/>
      <c r="AB1073" s="69"/>
    </row>
    <row r="1074" spans="1:28" ht="15" customHeight="1" x14ac:dyDescent="0.25">
      <c r="A1074" s="255"/>
      <c r="B1074" s="256"/>
      <c r="C1074" s="257"/>
      <c r="D1074" s="257"/>
      <c r="E1074" s="258"/>
      <c r="F1074" s="259"/>
      <c r="G1074" s="260"/>
      <c r="H1074" s="261"/>
      <c r="I1074" s="69"/>
      <c r="J1074" s="69"/>
      <c r="K1074" s="69"/>
      <c r="L1074" s="69"/>
      <c r="M1074" s="69"/>
      <c r="N1074" s="69"/>
      <c r="O1074" s="69"/>
      <c r="P1074" s="69"/>
      <c r="Q1074" s="69"/>
      <c r="R1074" s="69"/>
      <c r="S1074" s="69"/>
      <c r="T1074" s="69"/>
      <c r="U1074" s="69"/>
      <c r="V1074" s="69"/>
      <c r="W1074" s="69"/>
      <c r="X1074" s="69"/>
      <c r="Y1074" s="69"/>
      <c r="Z1074" s="69"/>
      <c r="AA1074" s="69"/>
      <c r="AB1074" s="69"/>
    </row>
    <row r="1075" spans="1:28" ht="15" customHeight="1" x14ac:dyDescent="0.2">
      <c r="A1075" s="255"/>
      <c r="B1075" s="295">
        <f>+Presupuesto!$A$77</f>
        <v>14</v>
      </c>
      <c r="C1075" s="720" t="str">
        <f>+Presupuesto!$B$77</f>
        <v>INSTALACION DE GAS</v>
      </c>
      <c r="D1075" s="672"/>
      <c r="E1075" s="672"/>
      <c r="F1075" s="672"/>
      <c r="G1075" s="672"/>
      <c r="H1075" s="673"/>
      <c r="I1075" s="69"/>
      <c r="J1075" s="69"/>
      <c r="K1075" s="69"/>
      <c r="L1075" s="69"/>
      <c r="M1075" s="69"/>
      <c r="N1075" s="69"/>
      <c r="O1075" s="69"/>
      <c r="P1075" s="69"/>
      <c r="Q1075" s="69"/>
      <c r="R1075" s="69"/>
      <c r="S1075" s="69"/>
      <c r="T1075" s="69"/>
      <c r="U1075" s="69"/>
      <c r="V1075" s="69"/>
      <c r="W1075" s="69"/>
      <c r="X1075" s="69"/>
      <c r="Y1075" s="69"/>
      <c r="Z1075" s="69"/>
      <c r="AA1075" s="69"/>
      <c r="AB1075" s="69"/>
    </row>
    <row r="1076" spans="1:28" ht="15" customHeight="1" x14ac:dyDescent="0.2">
      <c r="A1076" s="255"/>
      <c r="B1076" s="154" t="str">
        <f>+Presupuesto!A79</f>
        <v>14.2</v>
      </c>
      <c r="C1076" s="674" t="str">
        <f>+Presupuesto!B79</f>
        <v>Gabinete regulador, ventilacion y accesorios</v>
      </c>
      <c r="D1076" s="672"/>
      <c r="E1076" s="672"/>
      <c r="F1076" s="672"/>
      <c r="G1076" s="673"/>
      <c r="H1076" s="155" t="str">
        <f>+Presupuesto!C79</f>
        <v>gl</v>
      </c>
      <c r="I1076" s="69"/>
      <c r="J1076" s="69"/>
      <c r="K1076" s="69"/>
      <c r="L1076" s="69"/>
      <c r="M1076" s="69"/>
      <c r="N1076" s="69"/>
      <c r="O1076" s="69"/>
      <c r="P1076" s="69"/>
      <c r="Q1076" s="69"/>
      <c r="R1076" s="69"/>
      <c r="S1076" s="69"/>
      <c r="T1076" s="69"/>
      <c r="U1076" s="69"/>
      <c r="V1076" s="69"/>
      <c r="W1076" s="69"/>
      <c r="X1076" s="69"/>
      <c r="Y1076" s="69"/>
      <c r="Z1076" s="69"/>
      <c r="AA1076" s="69"/>
      <c r="AB1076" s="69"/>
    </row>
    <row r="1077" spans="1:28" ht="15" customHeight="1" x14ac:dyDescent="0.25">
      <c r="A1077" s="255"/>
      <c r="B1077" s="675" t="s">
        <v>126</v>
      </c>
      <c r="C1077" s="676"/>
      <c r="D1077" s="214"/>
      <c r="E1077" s="678" t="s">
        <v>123</v>
      </c>
      <c r="F1077" s="157" t="s">
        <v>127</v>
      </c>
      <c r="G1077" s="215" t="s">
        <v>128</v>
      </c>
      <c r="H1077" s="216" t="s">
        <v>127</v>
      </c>
      <c r="I1077" s="69"/>
      <c r="J1077" s="69"/>
      <c r="K1077" s="69"/>
      <c r="L1077" s="69"/>
      <c r="M1077" s="69"/>
      <c r="N1077" s="69"/>
      <c r="O1077" s="69"/>
      <c r="P1077" s="69"/>
      <c r="Q1077" s="69"/>
      <c r="R1077" s="69"/>
      <c r="S1077" s="69"/>
      <c r="T1077" s="69"/>
      <c r="U1077" s="69"/>
      <c r="V1077" s="69"/>
      <c r="W1077" s="69"/>
      <c r="X1077" s="69"/>
      <c r="Y1077" s="69"/>
      <c r="Z1077" s="69"/>
      <c r="AA1077" s="69"/>
      <c r="AB1077" s="69"/>
    </row>
    <row r="1078" spans="1:28" ht="15" customHeight="1" x14ac:dyDescent="0.25">
      <c r="A1078" s="255"/>
      <c r="B1078" s="677"/>
      <c r="C1078" s="659"/>
      <c r="D1078" s="217"/>
      <c r="E1078" s="679"/>
      <c r="F1078" s="161" t="s">
        <v>129</v>
      </c>
      <c r="G1078" s="218" t="s">
        <v>130</v>
      </c>
      <c r="H1078" s="219" t="s">
        <v>124</v>
      </c>
      <c r="I1078" s="69"/>
      <c r="J1078" s="69"/>
      <c r="K1078" s="69"/>
      <c r="L1078" s="69"/>
      <c r="M1078" s="69"/>
      <c r="N1078" s="69"/>
      <c r="O1078" s="69"/>
      <c r="P1078" s="69"/>
      <c r="Q1078" s="69"/>
      <c r="R1078" s="69"/>
      <c r="S1078" s="69"/>
      <c r="T1078" s="69"/>
      <c r="U1078" s="69"/>
      <c r="V1078" s="69"/>
      <c r="W1078" s="69"/>
      <c r="X1078" s="69"/>
      <c r="Y1078" s="69"/>
      <c r="Z1078" s="69"/>
      <c r="AA1078" s="69"/>
      <c r="AB1078" s="69"/>
    </row>
    <row r="1079" spans="1:28" ht="15" customHeight="1" x14ac:dyDescent="0.2">
      <c r="A1079" s="255"/>
      <c r="B1079" s="164"/>
      <c r="C1079" s="86"/>
      <c r="D1079" s="86"/>
      <c r="E1079" s="165"/>
      <c r="F1079" s="166"/>
      <c r="G1079" s="86"/>
      <c r="H1079" s="220"/>
      <c r="I1079" s="69"/>
      <c r="J1079" s="69"/>
      <c r="K1079" s="69"/>
      <c r="L1079" s="69"/>
      <c r="M1079" s="69"/>
      <c r="N1079" s="69"/>
      <c r="O1079" s="69"/>
      <c r="P1079" s="69"/>
      <c r="Q1079" s="69"/>
      <c r="R1079" s="69"/>
      <c r="S1079" s="69"/>
      <c r="T1079" s="69"/>
      <c r="U1079" s="69"/>
      <c r="V1079" s="69"/>
      <c r="W1079" s="69"/>
      <c r="X1079" s="69"/>
      <c r="Y1079" s="69"/>
      <c r="Z1079" s="69"/>
      <c r="AA1079" s="69"/>
      <c r="AB1079" s="69"/>
    </row>
    <row r="1080" spans="1:28" ht="15" customHeight="1" x14ac:dyDescent="0.25">
      <c r="A1080" s="255"/>
      <c r="B1080" s="680" t="s">
        <v>131</v>
      </c>
      <c r="C1080" s="664"/>
      <c r="D1080" s="221"/>
      <c r="E1080" s="168"/>
      <c r="F1080" s="169"/>
      <c r="G1080" s="222"/>
      <c r="H1080" s="223">
        <f>SUM(H1081:H1086)</f>
        <v>261074.95834830974</v>
      </c>
      <c r="I1080" s="69"/>
      <c r="J1080" s="69"/>
      <c r="K1080" s="69"/>
      <c r="L1080" s="69"/>
      <c r="M1080" s="69"/>
      <c r="N1080" s="69"/>
      <c r="O1080" s="69"/>
      <c r="P1080" s="69"/>
      <c r="Q1080" s="69"/>
      <c r="R1080" s="69"/>
      <c r="S1080" s="69"/>
      <c r="T1080" s="69"/>
      <c r="U1080" s="69"/>
      <c r="V1080" s="69"/>
      <c r="W1080" s="69"/>
      <c r="X1080" s="69"/>
      <c r="Y1080" s="69"/>
      <c r="Z1080" s="69"/>
      <c r="AA1080" s="69"/>
      <c r="AB1080" s="69"/>
    </row>
    <row r="1081" spans="1:28" ht="15" customHeight="1" x14ac:dyDescent="0.25">
      <c r="A1081" s="255"/>
      <c r="B1081" s="418" t="str">
        <f>+'Lista de Precios'!B291</f>
        <v>Cinta teflón 3/4" rollo x 10m</v>
      </c>
      <c r="C1081" s="271"/>
      <c r="D1081" s="348"/>
      <c r="E1081" s="404" t="str">
        <f>+'Lista de Precios'!C291</f>
        <v>Un</v>
      </c>
      <c r="F1081" s="405">
        <f>+'Lista de Precios'!D291</f>
        <v>3784.1740184735368</v>
      </c>
      <c r="G1081" s="272">
        <v>2</v>
      </c>
      <c r="H1081" s="406">
        <f t="shared" ref="H1081:H1086" si="98">PRODUCT(F1081*G1081)</f>
        <v>7568.3480369470735</v>
      </c>
      <c r="I1081" s="69"/>
      <c r="J1081" s="69"/>
      <c r="K1081" s="69"/>
      <c r="L1081" s="69"/>
      <c r="M1081" s="69"/>
      <c r="N1081" s="69"/>
      <c r="O1081" s="69"/>
      <c r="P1081" s="69"/>
      <c r="Q1081" s="69"/>
      <c r="R1081" s="69"/>
      <c r="S1081" s="69"/>
      <c r="T1081" s="69"/>
      <c r="U1081" s="69"/>
      <c r="V1081" s="69"/>
      <c r="W1081" s="69"/>
      <c r="X1081" s="69"/>
      <c r="Y1081" s="69"/>
      <c r="Z1081" s="69"/>
      <c r="AA1081" s="69"/>
      <c r="AB1081" s="69"/>
    </row>
    <row r="1082" spans="1:28" ht="15" customHeight="1" x14ac:dyDescent="0.25">
      <c r="A1082" s="255"/>
      <c r="B1082" s="418" t="str">
        <f>+'Lista de Precios'!B292</f>
        <v>Rejilla ventilacion aprobada 15x15 - 100cm2</v>
      </c>
      <c r="C1082" s="271"/>
      <c r="D1082" s="348"/>
      <c r="E1082" s="404" t="str">
        <f>+'Lista de Precios'!C292</f>
        <v>Un</v>
      </c>
      <c r="F1082" s="405">
        <f>+'Lista de Precios'!D292</f>
        <v>1526.4702704020983</v>
      </c>
      <c r="G1082" s="272">
        <v>6</v>
      </c>
      <c r="H1082" s="406">
        <f t="shared" ref="H1082" si="99">PRODUCT(F1082*G1082)</f>
        <v>9158.8216224125899</v>
      </c>
      <c r="I1082" s="69"/>
      <c r="J1082" s="69"/>
      <c r="K1082" s="69"/>
      <c r="L1082" s="69"/>
      <c r="M1082" s="69"/>
      <c r="N1082" s="69"/>
      <c r="O1082" s="69"/>
      <c r="P1082" s="69"/>
      <c r="Q1082" s="69"/>
      <c r="R1082" s="69"/>
      <c r="S1082" s="69"/>
      <c r="T1082" s="69"/>
      <c r="U1082" s="69"/>
      <c r="V1082" s="69"/>
      <c r="W1082" s="69"/>
      <c r="X1082" s="69"/>
      <c r="Y1082" s="69"/>
      <c r="Z1082" s="69"/>
      <c r="AA1082" s="69"/>
      <c r="AB1082" s="69"/>
    </row>
    <row r="1083" spans="1:28" ht="15" customHeight="1" x14ac:dyDescent="0.25">
      <c r="A1083" s="255"/>
      <c r="B1083" s="264" t="str">
        <f>+'Lista de Precios'!$B$293</f>
        <v>Sombrerete conico ø125</v>
      </c>
      <c r="C1083" s="64"/>
      <c r="D1083" s="245"/>
      <c r="E1083" s="174" t="str">
        <f>+'Lista de Precios'!$C$293</f>
        <v>Un</v>
      </c>
      <c r="F1083" s="175">
        <f>+'Lista de Precios'!$D$293</f>
        <v>24516.915124156651</v>
      </c>
      <c r="G1083" s="65">
        <v>2</v>
      </c>
      <c r="H1083" s="226">
        <f t="shared" si="98"/>
        <v>49033.830248313301</v>
      </c>
      <c r="I1083" s="69"/>
      <c r="J1083" s="69"/>
      <c r="K1083" s="69"/>
      <c r="L1083" s="69"/>
      <c r="M1083" s="69"/>
      <c r="N1083" s="69"/>
      <c r="O1083" s="69"/>
      <c r="P1083" s="69"/>
      <c r="Q1083" s="69"/>
      <c r="R1083" s="69"/>
      <c r="S1083" s="69"/>
      <c r="T1083" s="69"/>
      <c r="U1083" s="69"/>
      <c r="V1083" s="69"/>
      <c r="W1083" s="69"/>
      <c r="X1083" s="69"/>
      <c r="Y1083" s="69"/>
      <c r="Z1083" s="69"/>
      <c r="AA1083" s="69"/>
      <c r="AB1083" s="69"/>
    </row>
    <row r="1084" spans="1:28" ht="15" customHeight="1" x14ac:dyDescent="0.25">
      <c r="A1084" s="255"/>
      <c r="B1084" s="264" t="str">
        <f>+'Lista de Precios'!$B$294</f>
        <v>Caño ventilacion ø125 x 1 mt chapa gal. Nº30</v>
      </c>
      <c r="C1084" s="64"/>
      <c r="D1084" s="245"/>
      <c r="E1084" s="174" t="str">
        <f>+'Lista de Precios'!$C$294</f>
        <v>m</v>
      </c>
      <c r="F1084" s="175">
        <f>+'Lista de Precios'!$D$294</f>
        <v>10128.832393900835</v>
      </c>
      <c r="G1084" s="65">
        <v>4</v>
      </c>
      <c r="H1084" s="226">
        <f t="shared" si="98"/>
        <v>40515.32957560334</v>
      </c>
      <c r="I1084" s="69"/>
      <c r="J1084" s="69"/>
      <c r="K1084" s="69"/>
      <c r="L1084" s="69"/>
      <c r="M1084" s="69"/>
      <c r="N1084" s="69"/>
      <c r="O1084" s="69"/>
      <c r="P1084" s="69"/>
      <c r="Q1084" s="69"/>
      <c r="R1084" s="69"/>
      <c r="S1084" s="69"/>
      <c r="T1084" s="69"/>
      <c r="U1084" s="69"/>
      <c r="V1084" s="69"/>
      <c r="W1084" s="69"/>
      <c r="X1084" s="69"/>
      <c r="Y1084" s="69"/>
      <c r="Z1084" s="69"/>
      <c r="AA1084" s="69"/>
      <c r="AB1084" s="69"/>
    </row>
    <row r="1085" spans="1:28" ht="15" customHeight="1" x14ac:dyDescent="0.25">
      <c r="A1085" s="255"/>
      <c r="B1085" s="264" t="str">
        <f>+'Lista de Precios'!$B$295</f>
        <v>Gabinete H° c/puerta de chapa 40x50x27</v>
      </c>
      <c r="C1085" s="64"/>
      <c r="D1085" s="245"/>
      <c r="E1085" s="174" t="str">
        <f>+'Lista de Precios'!$C$295</f>
        <v>Un</v>
      </c>
      <c r="F1085" s="175">
        <f>+'Lista de Precios'!$D$295</f>
        <v>59214.114720124206</v>
      </c>
      <c r="G1085" s="65">
        <v>1</v>
      </c>
      <c r="H1085" s="226">
        <f t="shared" si="98"/>
        <v>59214.114720124206</v>
      </c>
      <c r="I1085" s="69"/>
      <c r="J1085" s="69"/>
      <c r="K1085" s="69"/>
      <c r="L1085" s="69"/>
      <c r="M1085" s="69"/>
      <c r="N1085" s="69"/>
      <c r="O1085" s="69"/>
      <c r="P1085" s="69"/>
      <c r="Q1085" s="69"/>
      <c r="R1085" s="69"/>
      <c r="S1085" s="69"/>
      <c r="T1085" s="69"/>
      <c r="U1085" s="69"/>
      <c r="V1085" s="69"/>
      <c r="W1085" s="69"/>
      <c r="X1085" s="69"/>
      <c r="Y1085" s="69"/>
      <c r="Z1085" s="69"/>
      <c r="AA1085" s="69"/>
      <c r="AB1085" s="69"/>
    </row>
    <row r="1086" spans="1:28" ht="15" customHeight="1" x14ac:dyDescent="0.25">
      <c r="A1086" s="255"/>
      <c r="B1086" s="264" t="str">
        <f>+'Lista de Precios'!$B$296</f>
        <v>Regulador de gas natural 6 m3 4 bar c/flexible incorp.</v>
      </c>
      <c r="C1086" s="64"/>
      <c r="D1086" s="245"/>
      <c r="E1086" s="174" t="str">
        <f>+'Lista de Precios'!$C$296</f>
        <v>Un</v>
      </c>
      <c r="F1086" s="175">
        <f>+'Lista de Precios'!$D$296</f>
        <v>95584.514144909263</v>
      </c>
      <c r="G1086" s="65">
        <v>1</v>
      </c>
      <c r="H1086" s="226">
        <f t="shared" si="98"/>
        <v>95584.514144909263</v>
      </c>
      <c r="I1086" s="69"/>
      <c r="J1086" s="69"/>
      <c r="K1086" s="69"/>
      <c r="L1086" s="69"/>
      <c r="M1086" s="69"/>
      <c r="N1086" s="69"/>
      <c r="O1086" s="69"/>
      <c r="P1086" s="69"/>
      <c r="Q1086" s="69"/>
      <c r="R1086" s="69"/>
      <c r="S1086" s="69"/>
      <c r="T1086" s="69"/>
      <c r="U1086" s="69"/>
      <c r="V1086" s="69"/>
      <c r="W1086" s="69"/>
      <c r="X1086" s="69"/>
      <c r="Y1086" s="69"/>
      <c r="Z1086" s="69"/>
      <c r="AA1086" s="69"/>
      <c r="AB1086" s="69"/>
    </row>
    <row r="1087" spans="1:28" ht="15" customHeight="1" x14ac:dyDescent="0.25">
      <c r="A1087" s="255"/>
      <c r="B1087" s="209"/>
      <c r="C1087" s="227"/>
      <c r="D1087" s="277"/>
      <c r="E1087" s="174"/>
      <c r="F1087" s="175"/>
      <c r="G1087" s="65"/>
      <c r="H1087" s="226"/>
      <c r="I1087" s="69"/>
      <c r="J1087" s="69"/>
      <c r="K1087" s="69"/>
      <c r="L1087" s="69"/>
      <c r="M1087" s="69"/>
      <c r="N1087" s="69"/>
      <c r="O1087" s="69"/>
      <c r="P1087" s="69"/>
      <c r="Q1087" s="69"/>
      <c r="R1087" s="69"/>
      <c r="S1087" s="69"/>
      <c r="T1087" s="69"/>
      <c r="U1087" s="69"/>
      <c r="V1087" s="69"/>
      <c r="W1087" s="69"/>
      <c r="X1087" s="69"/>
      <c r="Y1087" s="69"/>
      <c r="Z1087" s="69"/>
      <c r="AA1087" s="69"/>
      <c r="AB1087" s="69"/>
    </row>
    <row r="1088" spans="1:28" ht="15" customHeight="1" x14ac:dyDescent="0.25">
      <c r="A1088" s="255"/>
      <c r="B1088" s="681" t="s">
        <v>132</v>
      </c>
      <c r="C1088" s="572"/>
      <c r="D1088" s="228"/>
      <c r="E1088" s="183"/>
      <c r="F1088" s="184"/>
      <c r="G1088" s="229"/>
      <c r="H1088" s="230">
        <f>SUM(H1089:H1090)</f>
        <v>93786.611099999995</v>
      </c>
      <c r="I1088" s="69"/>
      <c r="J1088" s="69"/>
      <c r="K1088" s="69"/>
      <c r="L1088" s="69"/>
      <c r="M1088" s="69"/>
      <c r="N1088" s="69"/>
      <c r="O1088" s="69"/>
      <c r="P1088" s="69"/>
      <c r="Q1088" s="69"/>
      <c r="R1088" s="69"/>
      <c r="S1088" s="69"/>
      <c r="T1088" s="69"/>
      <c r="U1088" s="69"/>
      <c r="V1088" s="69"/>
      <c r="W1088" s="69"/>
      <c r="X1088" s="69"/>
      <c r="Y1088" s="69"/>
      <c r="Z1088" s="69"/>
      <c r="AA1088" s="69"/>
      <c r="AB1088" s="69"/>
    </row>
    <row r="1089" spans="1:28" ht="15" customHeight="1" x14ac:dyDescent="0.2">
      <c r="A1089" s="255"/>
      <c r="B1089" s="668" t="s">
        <v>133</v>
      </c>
      <c r="C1089" s="572"/>
      <c r="D1089" s="227"/>
      <c r="E1089" s="174" t="s">
        <v>134</v>
      </c>
      <c r="F1089" s="175">
        <f>+'Mano de Obra'!$J$8</f>
        <v>10110.714599999999</v>
      </c>
      <c r="G1089" s="65">
        <v>8</v>
      </c>
      <c r="H1089" s="226">
        <f t="shared" ref="H1089:H1090" si="100">PRODUCT(F1089*G1089)</f>
        <v>80885.716799999995</v>
      </c>
      <c r="I1089" s="69"/>
      <c r="J1089" s="69"/>
      <c r="K1089" s="69"/>
      <c r="L1089" s="69"/>
      <c r="M1089" s="69"/>
      <c r="N1089" s="69"/>
      <c r="O1089" s="69"/>
      <c r="P1089" s="69"/>
      <c r="Q1089" s="69"/>
      <c r="R1089" s="69"/>
      <c r="S1089" s="69"/>
      <c r="T1089" s="69"/>
      <c r="U1089" s="69"/>
      <c r="V1089" s="69"/>
      <c r="W1089" s="69"/>
      <c r="X1089" s="69"/>
      <c r="Y1089" s="69"/>
      <c r="Z1089" s="69"/>
      <c r="AA1089" s="69"/>
      <c r="AB1089" s="69"/>
    </row>
    <row r="1090" spans="1:28" ht="15" customHeight="1" x14ac:dyDescent="0.2">
      <c r="A1090" s="255"/>
      <c r="B1090" s="668" t="s">
        <v>137</v>
      </c>
      <c r="C1090" s="572"/>
      <c r="D1090" s="227"/>
      <c r="E1090" s="174" t="s">
        <v>134</v>
      </c>
      <c r="F1090" s="175">
        <f>+'Mano de Obra'!$J$10</f>
        <v>8600.5962</v>
      </c>
      <c r="G1090" s="65">
        <v>1.5</v>
      </c>
      <c r="H1090" s="226">
        <f t="shared" si="100"/>
        <v>12900.8943</v>
      </c>
      <c r="I1090" s="69"/>
      <c r="J1090" s="69"/>
      <c r="K1090" s="69"/>
      <c r="L1090" s="69"/>
      <c r="M1090" s="69"/>
      <c r="N1090" s="69"/>
      <c r="O1090" s="69"/>
      <c r="P1090" s="69"/>
      <c r="Q1090" s="69"/>
      <c r="R1090" s="69"/>
      <c r="S1090" s="69"/>
      <c r="T1090" s="69"/>
      <c r="U1090" s="69"/>
      <c r="V1090" s="69"/>
      <c r="W1090" s="69"/>
      <c r="X1090" s="69"/>
      <c r="Y1090" s="69"/>
      <c r="Z1090" s="69"/>
      <c r="AA1090" s="69"/>
      <c r="AB1090" s="69"/>
    </row>
    <row r="1091" spans="1:28" ht="15" customHeight="1" x14ac:dyDescent="0.2">
      <c r="A1091" s="255"/>
      <c r="B1091" s="669"/>
      <c r="C1091" s="670"/>
      <c r="D1091" s="246"/>
      <c r="E1091" s="190"/>
      <c r="F1091" s="247"/>
      <c r="G1091" s="232"/>
      <c r="H1091" s="248"/>
      <c r="I1091" s="69"/>
      <c r="J1091" s="69"/>
      <c r="K1091" s="69"/>
      <c r="L1091" s="69"/>
      <c r="M1091" s="69"/>
      <c r="N1091" s="69"/>
      <c r="O1091" s="69"/>
      <c r="P1091" s="69"/>
      <c r="Q1091" s="69"/>
      <c r="R1091" s="69"/>
      <c r="S1091" s="69"/>
      <c r="T1091" s="69"/>
      <c r="U1091" s="69"/>
      <c r="V1091" s="69"/>
      <c r="W1091" s="69"/>
      <c r="X1091" s="69"/>
      <c r="Y1091" s="69"/>
      <c r="Z1091" s="69"/>
      <c r="AA1091" s="69"/>
      <c r="AB1091" s="69"/>
    </row>
    <row r="1092" spans="1:28" ht="15" customHeight="1" x14ac:dyDescent="0.2">
      <c r="A1092" s="255"/>
      <c r="B1092" s="194"/>
      <c r="C1092" s="234"/>
      <c r="D1092" s="234"/>
      <c r="E1092" s="165"/>
      <c r="F1092" s="166"/>
      <c r="G1092" s="178"/>
      <c r="H1092" s="61"/>
      <c r="I1092" s="69"/>
      <c r="J1092" s="69"/>
      <c r="K1092" s="69"/>
      <c r="L1092" s="69"/>
      <c r="M1092" s="69"/>
      <c r="N1092" s="69"/>
      <c r="O1092" s="69"/>
      <c r="P1092" s="69"/>
      <c r="Q1092" s="69"/>
      <c r="R1092" s="69"/>
      <c r="S1092" s="69"/>
      <c r="T1092" s="69"/>
      <c r="U1092" s="69"/>
      <c r="V1092" s="69"/>
      <c r="W1092" s="69"/>
      <c r="X1092" s="69"/>
      <c r="Y1092" s="69"/>
      <c r="Z1092" s="69"/>
      <c r="AA1092" s="69"/>
      <c r="AB1092" s="69"/>
    </row>
    <row r="1093" spans="1:28" ht="15" customHeight="1" x14ac:dyDescent="0.25">
      <c r="A1093" s="255"/>
      <c r="B1093" s="197"/>
      <c r="C1093" s="60"/>
      <c r="D1093" s="60"/>
      <c r="E1093" s="165"/>
      <c r="F1093" s="166"/>
      <c r="G1093" s="235" t="s">
        <v>136</v>
      </c>
      <c r="H1093" s="236">
        <f>SUM(H1080,H1088)</f>
        <v>354861.56944830972</v>
      </c>
      <c r="I1093" s="69"/>
      <c r="J1093" s="69"/>
      <c r="K1093" s="69"/>
      <c r="L1093" s="69"/>
      <c r="M1093" s="69"/>
      <c r="N1093" s="69"/>
      <c r="O1093" s="69"/>
      <c r="P1093" s="69"/>
      <c r="Q1093" s="69"/>
      <c r="R1093" s="69"/>
      <c r="S1093" s="69"/>
      <c r="T1093" s="69"/>
      <c r="U1093" s="69"/>
      <c r="V1093" s="69"/>
      <c r="W1093" s="69"/>
      <c r="X1093" s="69"/>
      <c r="Y1093" s="69"/>
      <c r="Z1093" s="69"/>
      <c r="AA1093" s="69"/>
      <c r="AB1093" s="69"/>
    </row>
    <row r="1094" spans="1:28" ht="15" customHeight="1" x14ac:dyDescent="0.25">
      <c r="A1094" s="255"/>
      <c r="B1094" s="200"/>
      <c r="C1094" s="84"/>
      <c r="D1094" s="84"/>
      <c r="E1094" s="165"/>
      <c r="F1094" s="166"/>
      <c r="G1094" s="178"/>
      <c r="H1094" s="201"/>
      <c r="I1094" s="69"/>
      <c r="J1094" s="69"/>
      <c r="K1094" s="69"/>
      <c r="L1094" s="69"/>
      <c r="M1094" s="69"/>
      <c r="N1094" s="69"/>
      <c r="O1094" s="69"/>
      <c r="P1094" s="69"/>
      <c r="Q1094" s="69"/>
      <c r="R1094" s="69"/>
      <c r="S1094" s="69"/>
      <c r="T1094" s="69"/>
      <c r="U1094" s="69"/>
      <c r="V1094" s="69"/>
      <c r="W1094" s="69"/>
      <c r="X1094" s="69"/>
      <c r="Y1094" s="69"/>
      <c r="Z1094" s="69"/>
      <c r="AA1094" s="69"/>
      <c r="AB1094" s="69"/>
    </row>
    <row r="1095" spans="1:28" ht="15" customHeight="1" x14ac:dyDescent="0.2">
      <c r="A1095" s="255"/>
      <c r="B1095" s="197"/>
      <c r="C1095" s="60"/>
      <c r="D1095" s="60"/>
      <c r="E1095" s="165"/>
      <c r="F1095" s="166"/>
      <c r="G1095" s="60"/>
      <c r="H1095" s="61"/>
      <c r="I1095" s="69"/>
      <c r="J1095" s="69"/>
      <c r="K1095" s="69"/>
      <c r="L1095" s="69"/>
      <c r="M1095" s="69"/>
      <c r="N1095" s="69"/>
      <c r="O1095" s="69"/>
      <c r="P1095" s="69"/>
      <c r="Q1095" s="69"/>
      <c r="R1095" s="69"/>
      <c r="S1095" s="69"/>
      <c r="T1095" s="69"/>
      <c r="U1095" s="69"/>
      <c r="V1095" s="69"/>
      <c r="W1095" s="69"/>
      <c r="X1095" s="69"/>
      <c r="Y1095" s="69"/>
      <c r="Z1095" s="69"/>
      <c r="AA1095" s="69"/>
      <c r="AB1095" s="69"/>
    </row>
    <row r="1096" spans="1:28" ht="15" customHeight="1" x14ac:dyDescent="0.25">
      <c r="A1096" s="255"/>
      <c r="B1096" s="256"/>
      <c r="C1096" s="257"/>
      <c r="D1096" s="257"/>
      <c r="E1096" s="258"/>
      <c r="F1096" s="259"/>
      <c r="G1096" s="260"/>
      <c r="H1096" s="261"/>
      <c r="I1096" s="69"/>
      <c r="J1096" s="69"/>
      <c r="K1096" s="69"/>
      <c r="L1096" s="69"/>
      <c r="M1096" s="69"/>
      <c r="N1096" s="69"/>
      <c r="O1096" s="69"/>
      <c r="P1096" s="69"/>
      <c r="Q1096" s="69"/>
      <c r="R1096" s="69"/>
      <c r="S1096" s="69"/>
      <c r="T1096" s="69"/>
      <c r="U1096" s="69"/>
      <c r="V1096" s="69"/>
      <c r="W1096" s="69"/>
      <c r="X1096" s="69"/>
      <c r="Y1096" s="69"/>
      <c r="Z1096" s="69"/>
      <c r="AA1096" s="69"/>
      <c r="AB1096" s="69"/>
    </row>
    <row r="1097" spans="1:28" ht="15" customHeight="1" x14ac:dyDescent="0.2">
      <c r="A1097" s="255"/>
      <c r="B1097" s="296">
        <f>+Presupuesto!$A$81</f>
        <v>15</v>
      </c>
      <c r="C1097" s="719" t="str">
        <f>+Presupuesto!$B$81</f>
        <v>CALEFACCION</v>
      </c>
      <c r="D1097" s="672"/>
      <c r="E1097" s="672"/>
      <c r="F1097" s="672"/>
      <c r="G1097" s="672"/>
      <c r="H1097" s="673"/>
      <c r="I1097" s="69"/>
      <c r="J1097" s="69"/>
      <c r="K1097" s="69"/>
      <c r="L1097" s="69"/>
      <c r="M1097" s="69"/>
      <c r="N1097" s="69"/>
      <c r="O1097" s="69"/>
      <c r="P1097" s="69"/>
      <c r="Q1097" s="69"/>
      <c r="R1097" s="69"/>
      <c r="S1097" s="69"/>
      <c r="T1097" s="69"/>
      <c r="U1097" s="69"/>
      <c r="V1097" s="69"/>
      <c r="W1097" s="69"/>
      <c r="X1097" s="69"/>
      <c r="Y1097" s="69"/>
      <c r="Z1097" s="69"/>
      <c r="AA1097" s="69"/>
      <c r="AB1097" s="69"/>
    </row>
    <row r="1098" spans="1:28" ht="15" customHeight="1" x14ac:dyDescent="0.2">
      <c r="A1098" s="255"/>
      <c r="B1098" s="154" t="str">
        <f>+Presupuesto!A82</f>
        <v>15.1</v>
      </c>
      <c r="C1098" s="674" t="str">
        <f>+Presupuesto!B82</f>
        <v>Instalación de caños de calefaccion</v>
      </c>
      <c r="D1098" s="672"/>
      <c r="E1098" s="672"/>
      <c r="F1098" s="672"/>
      <c r="G1098" s="673"/>
      <c r="H1098" s="155" t="str">
        <f>+Presupuesto!C82</f>
        <v>gl</v>
      </c>
      <c r="I1098" s="69"/>
      <c r="J1098" s="69"/>
      <c r="K1098" s="69"/>
      <c r="L1098" s="69"/>
      <c r="M1098" s="69"/>
      <c r="N1098" s="69"/>
      <c r="O1098" s="69"/>
      <c r="P1098" s="69"/>
      <c r="Q1098" s="69"/>
      <c r="R1098" s="69"/>
      <c r="S1098" s="69"/>
      <c r="T1098" s="69"/>
      <c r="U1098" s="69"/>
      <c r="V1098" s="69"/>
      <c r="W1098" s="69"/>
      <c r="X1098" s="69"/>
      <c r="Y1098" s="69"/>
      <c r="Z1098" s="69"/>
      <c r="AA1098" s="69"/>
      <c r="AB1098" s="69"/>
    </row>
    <row r="1099" spans="1:28" ht="15" customHeight="1" x14ac:dyDescent="0.25">
      <c r="A1099" s="255"/>
      <c r="B1099" s="675" t="s">
        <v>126</v>
      </c>
      <c r="C1099" s="676"/>
      <c r="D1099" s="214"/>
      <c r="E1099" s="678" t="s">
        <v>123</v>
      </c>
      <c r="F1099" s="157" t="s">
        <v>127</v>
      </c>
      <c r="G1099" s="215" t="s">
        <v>128</v>
      </c>
      <c r="H1099" s="216" t="s">
        <v>127</v>
      </c>
      <c r="I1099" s="69"/>
      <c r="J1099" s="69"/>
      <c r="K1099" s="69"/>
      <c r="L1099" s="69"/>
      <c r="M1099" s="69"/>
      <c r="N1099" s="69"/>
      <c r="O1099" s="69"/>
      <c r="P1099" s="69"/>
      <c r="Q1099" s="69"/>
      <c r="R1099" s="69"/>
      <c r="S1099" s="69"/>
      <c r="T1099" s="69"/>
      <c r="U1099" s="69"/>
      <c r="V1099" s="69"/>
      <c r="W1099" s="69"/>
      <c r="X1099" s="69"/>
      <c r="Y1099" s="69"/>
      <c r="Z1099" s="69"/>
      <c r="AA1099" s="69"/>
      <c r="AB1099" s="69"/>
    </row>
    <row r="1100" spans="1:28" ht="15" customHeight="1" x14ac:dyDescent="0.25">
      <c r="A1100" s="255"/>
      <c r="B1100" s="677"/>
      <c r="C1100" s="659"/>
      <c r="D1100" s="217"/>
      <c r="E1100" s="679"/>
      <c r="F1100" s="161" t="s">
        <v>129</v>
      </c>
      <c r="G1100" s="218" t="s">
        <v>130</v>
      </c>
      <c r="H1100" s="219" t="s">
        <v>124</v>
      </c>
      <c r="I1100" s="69"/>
      <c r="J1100" s="69"/>
      <c r="K1100" s="69"/>
      <c r="L1100" s="69"/>
      <c r="M1100" s="69"/>
      <c r="N1100" s="69"/>
      <c r="O1100" s="69"/>
      <c r="P1100" s="69"/>
      <c r="Q1100" s="69"/>
      <c r="R1100" s="69"/>
      <c r="S1100" s="69"/>
      <c r="T1100" s="69"/>
      <c r="U1100" s="69"/>
      <c r="V1100" s="69"/>
      <c r="W1100" s="69"/>
      <c r="X1100" s="69"/>
      <c r="Y1100" s="69"/>
      <c r="Z1100" s="69"/>
      <c r="AA1100" s="69"/>
      <c r="AB1100" s="69"/>
    </row>
    <row r="1101" spans="1:28" ht="15" customHeight="1" x14ac:dyDescent="0.2">
      <c r="A1101" s="255"/>
      <c r="B1101" s="164"/>
      <c r="C1101" s="86"/>
      <c r="D1101" s="86"/>
      <c r="E1101" s="165"/>
      <c r="F1101" s="166"/>
      <c r="G1101" s="86"/>
      <c r="H1101" s="220"/>
      <c r="I1101" s="69"/>
      <c r="J1101" s="69"/>
      <c r="K1101" s="69"/>
      <c r="L1101" s="69"/>
      <c r="M1101" s="69"/>
      <c r="N1101" s="69"/>
      <c r="O1101" s="69"/>
      <c r="P1101" s="69"/>
      <c r="Q1101" s="69"/>
      <c r="R1101" s="69"/>
      <c r="S1101" s="69"/>
      <c r="T1101" s="69"/>
      <c r="U1101" s="69"/>
      <c r="V1101" s="69"/>
      <c r="W1101" s="69"/>
      <c r="X1101" s="69"/>
      <c r="Y1101" s="69"/>
      <c r="Z1101" s="69"/>
      <c r="AA1101" s="69"/>
      <c r="AB1101" s="69"/>
    </row>
    <row r="1102" spans="1:28" ht="15" customHeight="1" x14ac:dyDescent="0.25">
      <c r="A1102" s="255"/>
      <c r="B1102" s="680" t="s">
        <v>131</v>
      </c>
      <c r="C1102" s="664"/>
      <c r="D1102" s="221"/>
      <c r="E1102" s="168"/>
      <c r="F1102" s="169"/>
      <c r="G1102" s="222"/>
      <c r="H1102" s="223">
        <f>SUM(H1103:H1126)</f>
        <v>949514.45571844082</v>
      </c>
      <c r="I1102" s="69"/>
      <c r="J1102" s="69"/>
      <c r="K1102" s="69"/>
      <c r="L1102" s="69"/>
      <c r="M1102" s="69"/>
      <c r="N1102" s="69"/>
      <c r="O1102" s="69"/>
      <c r="P1102" s="69"/>
      <c r="Q1102" s="69"/>
      <c r="R1102" s="69"/>
      <c r="S1102" s="69"/>
      <c r="T1102" s="69"/>
      <c r="U1102" s="69"/>
      <c r="V1102" s="69"/>
      <c r="W1102" s="69"/>
      <c r="X1102" s="69"/>
      <c r="Y1102" s="69"/>
      <c r="Z1102" s="69"/>
      <c r="AA1102" s="69"/>
      <c r="AB1102" s="69"/>
    </row>
    <row r="1103" spans="1:28" ht="15" customHeight="1" x14ac:dyDescent="0.25">
      <c r="A1103" s="255"/>
      <c r="B1103" s="264" t="str">
        <f>+'Lista de Precios'!$B$300</f>
        <v>Caño PN 25 magnum de 20 x m</v>
      </c>
      <c r="C1103" s="64"/>
      <c r="D1103" s="245"/>
      <c r="E1103" s="174" t="str">
        <f>+'Lista de Precios'!$C$300</f>
        <v>m</v>
      </c>
      <c r="F1103" s="175">
        <f>+'Lista de Precios'!$D$300</f>
        <v>2791.7149196435362</v>
      </c>
      <c r="G1103" s="65">
        <v>44.1</v>
      </c>
      <c r="H1103" s="226">
        <f t="shared" ref="H1103:H1126" si="101">PRODUCT(F1103*G1103)</f>
        <v>123114.62795627995</v>
      </c>
      <c r="I1103" s="69"/>
      <c r="J1103" s="69"/>
      <c r="K1103" s="69"/>
      <c r="L1103" s="69"/>
      <c r="M1103" s="69"/>
      <c r="N1103" s="69"/>
      <c r="O1103" s="69"/>
      <c r="P1103" s="69"/>
      <c r="Q1103" s="69"/>
      <c r="R1103" s="69"/>
      <c r="S1103" s="69"/>
      <c r="T1103" s="69"/>
      <c r="U1103" s="69"/>
      <c r="V1103" s="69"/>
      <c r="W1103" s="69"/>
      <c r="X1103" s="69"/>
      <c r="Y1103" s="69"/>
      <c r="Z1103" s="69"/>
      <c r="AA1103" s="69"/>
      <c r="AB1103" s="69"/>
    </row>
    <row r="1104" spans="1:28" ht="15" customHeight="1" x14ac:dyDescent="0.25">
      <c r="A1104" s="255"/>
      <c r="B1104" s="264" t="str">
        <f>+'Lista de Precios'!$B$299</f>
        <v>Caño PN 25 magnum de 25 x m</v>
      </c>
      <c r="C1104" s="64"/>
      <c r="D1104" s="245"/>
      <c r="E1104" s="174" t="str">
        <f>+'Lista de Precios'!$C$299</f>
        <v>m</v>
      </c>
      <c r="F1104" s="175">
        <f>+'Lista de Precios'!$D$299</f>
        <v>4040.2832117500379</v>
      </c>
      <c r="G1104" s="272">
        <v>43.6</v>
      </c>
      <c r="H1104" s="226">
        <f t="shared" si="101"/>
        <v>176156.34803230167</v>
      </c>
      <c r="I1104" s="69"/>
      <c r="J1104" s="69"/>
      <c r="K1104" s="69"/>
      <c r="L1104" s="69"/>
      <c r="M1104" s="69"/>
      <c r="N1104" s="69"/>
      <c r="O1104" s="69"/>
      <c r="P1104" s="69"/>
      <c r="Q1104" s="69"/>
      <c r="R1104" s="69"/>
      <c r="S1104" s="69"/>
      <c r="T1104" s="69"/>
      <c r="U1104" s="69"/>
      <c r="V1104" s="69"/>
      <c r="W1104" s="69"/>
      <c r="X1104" s="69"/>
      <c r="Y1104" s="69"/>
      <c r="Z1104" s="69"/>
      <c r="AA1104" s="69"/>
      <c r="AB1104" s="69"/>
    </row>
    <row r="1105" spans="1:28" ht="15" customHeight="1" x14ac:dyDescent="0.25">
      <c r="A1105" s="255"/>
      <c r="B1105" s="264" t="str">
        <f>+'Lista de Precios'!$B$298</f>
        <v>Caño PN 25 magnum de 32 x m</v>
      </c>
      <c r="C1105" s="64"/>
      <c r="D1105" s="245"/>
      <c r="E1105" s="174" t="str">
        <f>+'Lista de Precios'!$C$298</f>
        <v>m</v>
      </c>
      <c r="F1105" s="175">
        <f>+'Lista de Precios'!$D$298</f>
        <v>6290.0724854381679</v>
      </c>
      <c r="G1105" s="272">
        <v>34.700000000000003</v>
      </c>
      <c r="H1105" s="226">
        <f t="shared" si="101"/>
        <v>218265.51524470444</v>
      </c>
      <c r="I1105" s="69"/>
      <c r="J1105" s="69"/>
      <c r="K1105" s="69"/>
      <c r="L1105" s="69"/>
      <c r="M1105" s="69"/>
      <c r="N1105" s="69"/>
      <c r="O1105" s="69"/>
      <c r="P1105" s="69"/>
      <c r="Q1105" s="69"/>
      <c r="R1105" s="69"/>
      <c r="S1105" s="69"/>
      <c r="T1105" s="69"/>
      <c r="U1105" s="69"/>
      <c r="V1105" s="69"/>
      <c r="W1105" s="69"/>
      <c r="X1105" s="69"/>
      <c r="Y1105" s="69"/>
      <c r="Z1105" s="69"/>
      <c r="AA1105" s="69"/>
      <c r="AB1105" s="69"/>
    </row>
    <row r="1106" spans="1:28" ht="15" customHeight="1" x14ac:dyDescent="0.25">
      <c r="A1106" s="255"/>
      <c r="B1106" s="264" t="str">
        <f>+'Lista de Precios'!$B$301</f>
        <v>Codo a 90° c/RH 20 x 3/4"</v>
      </c>
      <c r="C1106" s="64"/>
      <c r="D1106" s="245"/>
      <c r="E1106" s="174" t="str">
        <f>+'Lista de Precios'!$C$301</f>
        <v>Un</v>
      </c>
      <c r="F1106" s="175">
        <f>+'Lista de Precios'!$D$301</f>
        <v>4267.10085538972</v>
      </c>
      <c r="G1106" s="272">
        <v>6</v>
      </c>
      <c r="H1106" s="226">
        <f t="shared" si="101"/>
        <v>25602.605132338322</v>
      </c>
      <c r="I1106" s="69"/>
      <c r="J1106" s="69"/>
      <c r="K1106" s="69"/>
      <c r="L1106" s="69"/>
      <c r="M1106" s="69"/>
      <c r="N1106" s="69"/>
      <c r="O1106" s="69"/>
      <c r="P1106" s="69"/>
      <c r="Q1106" s="69"/>
      <c r="R1106" s="69"/>
      <c r="S1106" s="69"/>
      <c r="T1106" s="69"/>
      <c r="U1106" s="69"/>
      <c r="V1106" s="69"/>
      <c r="W1106" s="69"/>
      <c r="X1106" s="69"/>
      <c r="Y1106" s="69"/>
      <c r="Z1106" s="69"/>
      <c r="AA1106" s="69"/>
      <c r="AB1106" s="69"/>
    </row>
    <row r="1107" spans="1:28" ht="15" customHeight="1" x14ac:dyDescent="0.25">
      <c r="A1107" s="255"/>
      <c r="B1107" s="264" t="str">
        <f>+'Lista de Precios'!$B$302</f>
        <v>Codo a 90° c/RH 20 x 1/2"</v>
      </c>
      <c r="C1107" s="64"/>
      <c r="D1107" s="245"/>
      <c r="E1107" s="174" t="str">
        <f>+'Lista de Precios'!$C$302</f>
        <v>Un</v>
      </c>
      <c r="F1107" s="175">
        <f>+'Lista de Precios'!$D$302</f>
        <v>2683.5184587306817</v>
      </c>
      <c r="G1107" s="272">
        <v>12</v>
      </c>
      <c r="H1107" s="226">
        <f t="shared" si="101"/>
        <v>32202.221504768182</v>
      </c>
      <c r="I1107" s="69"/>
      <c r="J1107" s="69"/>
      <c r="K1107" s="69"/>
      <c r="L1107" s="69"/>
      <c r="M1107" s="69"/>
      <c r="N1107" s="69"/>
      <c r="O1107" s="69"/>
      <c r="P1107" s="69"/>
      <c r="Q1107" s="69"/>
      <c r="R1107" s="69"/>
      <c r="S1107" s="69"/>
      <c r="T1107" s="69"/>
      <c r="U1107" s="69"/>
      <c r="V1107" s="69"/>
      <c r="W1107" s="69"/>
      <c r="X1107" s="69"/>
      <c r="Y1107" s="69"/>
      <c r="Z1107" s="69"/>
      <c r="AA1107" s="69"/>
      <c r="AB1107" s="69"/>
    </row>
    <row r="1108" spans="1:28" ht="15" customHeight="1" x14ac:dyDescent="0.25">
      <c r="A1108" s="255"/>
      <c r="B1108" s="264" t="str">
        <f>+'Lista de Precios'!$B$303</f>
        <v>Codo normal a 90° 20mm</v>
      </c>
      <c r="C1108" s="64"/>
      <c r="D1108" s="245"/>
      <c r="E1108" s="174" t="str">
        <f>+'Lista de Precios'!$C$303</f>
        <v>Un</v>
      </c>
      <c r="F1108" s="175">
        <f>+'Lista de Precios'!$D$303</f>
        <v>551.4549928896563</v>
      </c>
      <c r="G1108" s="272">
        <v>24</v>
      </c>
      <c r="H1108" s="226">
        <f t="shared" si="101"/>
        <v>13234.919829351751</v>
      </c>
      <c r="I1108" s="69"/>
      <c r="J1108" s="69"/>
      <c r="K1108" s="69"/>
      <c r="L1108" s="69"/>
      <c r="M1108" s="69"/>
      <c r="N1108" s="69"/>
      <c r="O1108" s="69"/>
      <c r="P1108" s="69"/>
      <c r="Q1108" s="69"/>
      <c r="R1108" s="69"/>
      <c r="S1108" s="69"/>
      <c r="T1108" s="69"/>
      <c r="U1108" s="69"/>
      <c r="V1108" s="69"/>
      <c r="W1108" s="69"/>
      <c r="X1108" s="69"/>
      <c r="Y1108" s="69"/>
      <c r="Z1108" s="69"/>
      <c r="AA1108" s="69"/>
      <c r="AB1108" s="69"/>
    </row>
    <row r="1109" spans="1:28" ht="15" customHeight="1" x14ac:dyDescent="0.25">
      <c r="A1109" s="255"/>
      <c r="B1109" s="264" t="str">
        <f>+'Lista de Precios'!$B$304</f>
        <v>Codo normal a 90° 25mm</v>
      </c>
      <c r="C1109" s="64"/>
      <c r="D1109" s="245"/>
      <c r="E1109" s="174" t="str">
        <f>+'Lista de Precios'!$C$304</f>
        <v>Un</v>
      </c>
      <c r="F1109" s="175">
        <f>+'Lista de Precios'!$D$304</f>
        <v>855.30685386022833</v>
      </c>
      <c r="G1109" s="272">
        <v>12</v>
      </c>
      <c r="H1109" s="226">
        <f t="shared" si="101"/>
        <v>10263.68224632274</v>
      </c>
      <c r="I1109" s="69"/>
      <c r="J1109" s="69"/>
      <c r="K1109" s="69"/>
      <c r="L1109" s="69"/>
      <c r="M1109" s="69"/>
      <c r="N1109" s="69"/>
      <c r="O1109" s="69"/>
      <c r="P1109" s="69"/>
      <c r="Q1109" s="69"/>
      <c r="R1109" s="69"/>
      <c r="S1109" s="69"/>
      <c r="T1109" s="69"/>
      <c r="U1109" s="69"/>
      <c r="V1109" s="69"/>
      <c r="W1109" s="69"/>
      <c r="X1109" s="69"/>
      <c r="Y1109" s="69"/>
      <c r="Z1109" s="69"/>
      <c r="AA1109" s="69"/>
      <c r="AB1109" s="69"/>
    </row>
    <row r="1110" spans="1:28" ht="15" customHeight="1" x14ac:dyDescent="0.25">
      <c r="A1110" s="255"/>
      <c r="B1110" s="264" t="str">
        <f>+'Lista de Precios'!$B$305</f>
        <v>Codo normal a 90° 32mm</v>
      </c>
      <c r="C1110" s="64"/>
      <c r="D1110" s="245"/>
      <c r="E1110" s="174" t="str">
        <f>+'Lista de Precios'!$C$305</f>
        <v>Un</v>
      </c>
      <c r="F1110" s="175">
        <f>+'Lista de Precios'!$D$305</f>
        <v>1302.034963495978</v>
      </c>
      <c r="G1110" s="272">
        <v>8</v>
      </c>
      <c r="H1110" s="226">
        <f t="shared" si="101"/>
        <v>10416.279707967824</v>
      </c>
      <c r="I1110" s="69"/>
      <c r="J1110" s="69"/>
      <c r="K1110" s="69"/>
      <c r="L1110" s="69"/>
      <c r="M1110" s="69"/>
      <c r="N1110" s="69"/>
      <c r="O1110" s="69"/>
      <c r="P1110" s="69"/>
      <c r="Q1110" s="69"/>
      <c r="R1110" s="69"/>
      <c r="S1110" s="69"/>
      <c r="T1110" s="69"/>
      <c r="U1110" s="69"/>
      <c r="V1110" s="69"/>
      <c r="W1110" s="69"/>
      <c r="X1110" s="69"/>
      <c r="Y1110" s="69"/>
      <c r="Z1110" s="69"/>
      <c r="AA1110" s="69"/>
      <c r="AB1110" s="69"/>
    </row>
    <row r="1111" spans="1:28" ht="15" customHeight="1" x14ac:dyDescent="0.25">
      <c r="A1111" s="255"/>
      <c r="B1111" s="264" t="str">
        <f>+'Lista de Precios'!$B$306</f>
        <v>Codo normal a 45° 25mm</v>
      </c>
      <c r="C1111" s="64"/>
      <c r="D1111" s="245"/>
      <c r="E1111" s="174" t="str">
        <f>+'Lista de Precios'!$C$306</f>
        <v>Un</v>
      </c>
      <c r="F1111" s="175">
        <f>+'Lista de Precios'!$D$306</f>
        <v>1203.799548120099</v>
      </c>
      <c r="G1111" s="272">
        <v>6</v>
      </c>
      <c r="H1111" s="226">
        <f t="shared" si="101"/>
        <v>7222.7972887205942</v>
      </c>
      <c r="I1111" s="69"/>
      <c r="J1111" s="69"/>
      <c r="K1111" s="69"/>
      <c r="L1111" s="69"/>
      <c r="M1111" s="69"/>
      <c r="N1111" s="69"/>
      <c r="O1111" s="69"/>
      <c r="P1111" s="69"/>
      <c r="Q1111" s="69"/>
      <c r="R1111" s="69"/>
      <c r="S1111" s="69"/>
      <c r="T1111" s="69"/>
      <c r="U1111" s="69"/>
      <c r="V1111" s="69"/>
      <c r="W1111" s="69"/>
      <c r="X1111" s="69"/>
      <c r="Y1111" s="69"/>
      <c r="Z1111" s="69"/>
      <c r="AA1111" s="69"/>
      <c r="AB1111" s="69"/>
    </row>
    <row r="1112" spans="1:28" ht="15" customHeight="1" x14ac:dyDescent="0.25">
      <c r="A1112" s="255"/>
      <c r="B1112" s="264" t="str">
        <f>+'Lista de Precios'!$B$307</f>
        <v>Tee normal 20</v>
      </c>
      <c r="C1112" s="64"/>
      <c r="D1112" s="245"/>
      <c r="E1112" s="174" t="str">
        <f>+'Lista de Precios'!$C$307</f>
        <v>Un</v>
      </c>
      <c r="F1112" s="175">
        <f>+'Lista de Precios'!$D$307</f>
        <v>767.89588122677651</v>
      </c>
      <c r="G1112" s="272">
        <v>12</v>
      </c>
      <c r="H1112" s="226">
        <f t="shared" si="101"/>
        <v>9214.7505747213181</v>
      </c>
      <c r="I1112" s="69"/>
      <c r="J1112" s="69"/>
      <c r="K1112" s="69"/>
      <c r="L1112" s="69"/>
      <c r="M1112" s="69"/>
      <c r="N1112" s="69"/>
      <c r="O1112" s="69"/>
      <c r="P1112" s="69"/>
      <c r="Q1112" s="69"/>
      <c r="R1112" s="69"/>
      <c r="S1112" s="69"/>
      <c r="T1112" s="69"/>
      <c r="U1112" s="69"/>
      <c r="V1112" s="69"/>
      <c r="W1112" s="69"/>
      <c r="X1112" s="69"/>
      <c r="Y1112" s="69"/>
      <c r="Z1112" s="69"/>
      <c r="AA1112" s="69"/>
      <c r="AB1112" s="69"/>
    </row>
    <row r="1113" spans="1:28" ht="15" customHeight="1" x14ac:dyDescent="0.25">
      <c r="A1113" s="255"/>
      <c r="B1113" s="264" t="str">
        <f>+'Lista de Precios'!$B$308</f>
        <v>Tee reducción externa 20 E 20</v>
      </c>
      <c r="C1113" s="64"/>
      <c r="D1113" s="245"/>
      <c r="E1113" s="174" t="str">
        <f>+'Lista de Precios'!$C$308</f>
        <v>Un</v>
      </c>
      <c r="F1113" s="175">
        <f>+'Lista de Precios'!$D$308</f>
        <v>774.7870700332553</v>
      </c>
      <c r="G1113" s="272">
        <v>6</v>
      </c>
      <c r="H1113" s="226">
        <f t="shared" si="101"/>
        <v>4648.7224201995323</v>
      </c>
      <c r="I1113" s="69"/>
      <c r="J1113" s="69"/>
      <c r="K1113" s="69"/>
      <c r="L1113" s="69"/>
      <c r="M1113" s="69"/>
      <c r="N1113" s="69"/>
      <c r="O1113" s="69"/>
      <c r="P1113" s="69"/>
      <c r="Q1113" s="69"/>
      <c r="R1113" s="69"/>
      <c r="S1113" s="69"/>
      <c r="T1113" s="69"/>
      <c r="U1113" s="69"/>
      <c r="V1113" s="69"/>
      <c r="W1113" s="69"/>
      <c r="X1113" s="69"/>
      <c r="Y1113" s="69"/>
      <c r="Z1113" s="69"/>
      <c r="AA1113" s="69"/>
      <c r="AB1113" s="69"/>
    </row>
    <row r="1114" spans="1:28" ht="15" customHeight="1" x14ac:dyDescent="0.25">
      <c r="A1114" s="255"/>
      <c r="B1114" s="264" t="str">
        <f>+'Lista de Precios'!$B$309</f>
        <v>Tee reducción externa 20 E 25</v>
      </c>
      <c r="C1114" s="64"/>
      <c r="D1114" s="245"/>
      <c r="E1114" s="174" t="str">
        <f>+'Lista de Precios'!$C$309</f>
        <v>Un</v>
      </c>
      <c r="F1114" s="175">
        <f>+'Lista de Precios'!$D$309</f>
        <v>1598.9476691486566</v>
      </c>
      <c r="G1114" s="272">
        <v>6</v>
      </c>
      <c r="H1114" s="226">
        <f t="shared" si="101"/>
        <v>9593.6860148919404</v>
      </c>
      <c r="I1114" s="69"/>
      <c r="J1114" s="69"/>
      <c r="K1114" s="69"/>
      <c r="L1114" s="69"/>
      <c r="M1114" s="69"/>
      <c r="N1114" s="69"/>
      <c r="O1114" s="69"/>
      <c r="P1114" s="69"/>
      <c r="Q1114" s="69"/>
      <c r="R1114" s="69"/>
      <c r="S1114" s="69"/>
      <c r="T1114" s="69"/>
      <c r="U1114" s="69"/>
      <c r="V1114" s="69"/>
      <c r="W1114" s="69"/>
      <c r="X1114" s="69"/>
      <c r="Y1114" s="69"/>
      <c r="Z1114" s="69"/>
      <c r="AA1114" s="69"/>
      <c r="AB1114" s="69"/>
    </row>
    <row r="1115" spans="1:28" ht="15" customHeight="1" x14ac:dyDescent="0.25">
      <c r="A1115" s="255"/>
      <c r="B1115" s="264" t="str">
        <f>+'Lista de Precios'!$B$310</f>
        <v>Tee reducción externa 20 E 32</v>
      </c>
      <c r="C1115" s="64"/>
      <c r="D1115" s="245"/>
      <c r="E1115" s="174" t="str">
        <f>+'Lista de Precios'!$C$310</f>
        <v>Un</v>
      </c>
      <c r="F1115" s="175">
        <f>+'Lista de Precios'!$D$310</f>
        <v>2766.2127244084245</v>
      </c>
      <c r="G1115" s="272">
        <v>8</v>
      </c>
      <c r="H1115" s="226">
        <f t="shared" si="101"/>
        <v>22129.701795267396</v>
      </c>
      <c r="I1115" s="69"/>
      <c r="J1115" s="69"/>
      <c r="K1115" s="69"/>
      <c r="L1115" s="69"/>
      <c r="M1115" s="69"/>
      <c r="N1115" s="69"/>
      <c r="O1115" s="69"/>
      <c r="P1115" s="69"/>
      <c r="Q1115" s="69"/>
      <c r="R1115" s="69"/>
      <c r="S1115" s="69"/>
      <c r="T1115" s="69"/>
      <c r="U1115" s="69"/>
      <c r="V1115" s="69"/>
      <c r="W1115" s="69"/>
      <c r="X1115" s="69"/>
      <c r="Y1115" s="69"/>
      <c r="Z1115" s="69"/>
      <c r="AA1115" s="69"/>
      <c r="AB1115" s="69"/>
    </row>
    <row r="1116" spans="1:28" ht="15" customHeight="1" x14ac:dyDescent="0.25">
      <c r="A1116" s="255"/>
      <c r="B1116" s="264" t="str">
        <f>+'Lista de Precios'!$B$311</f>
        <v>Tee reducción central 32x20</v>
      </c>
      <c r="C1116" s="64"/>
      <c r="D1116" s="245"/>
      <c r="E1116" s="174" t="str">
        <f>+'Lista de Precios'!$C$311</f>
        <v>Un</v>
      </c>
      <c r="F1116" s="175">
        <f>+'Lista de Precios'!$D$311</f>
        <v>2428.78430544805</v>
      </c>
      <c r="G1116" s="272">
        <v>4</v>
      </c>
      <c r="H1116" s="226">
        <f t="shared" si="101"/>
        <v>9715.1372217921999</v>
      </c>
      <c r="I1116" s="69"/>
      <c r="J1116" s="69"/>
      <c r="K1116" s="69"/>
      <c r="L1116" s="69"/>
      <c r="M1116" s="69"/>
      <c r="N1116" s="69"/>
      <c r="O1116" s="69"/>
      <c r="P1116" s="69"/>
      <c r="Q1116" s="69"/>
      <c r="R1116" s="69"/>
      <c r="S1116" s="69"/>
      <c r="T1116" s="69"/>
      <c r="U1116" s="69"/>
      <c r="V1116" s="69"/>
      <c r="W1116" s="69"/>
      <c r="X1116" s="69"/>
      <c r="Y1116" s="69"/>
      <c r="Z1116" s="69"/>
      <c r="AA1116" s="69"/>
      <c r="AB1116" s="69"/>
    </row>
    <row r="1117" spans="1:28" ht="15" customHeight="1" x14ac:dyDescent="0.25">
      <c r="A1117" s="255"/>
      <c r="B1117" s="264" t="str">
        <f>+'Lista de Precios'!$B$312</f>
        <v>Tee reducción central 32x25</v>
      </c>
      <c r="C1117" s="64"/>
      <c r="D1117" s="245"/>
      <c r="E1117" s="174" t="str">
        <f>+'Lista de Precios'!$C$312</f>
        <v>Un</v>
      </c>
      <c r="F1117" s="175">
        <f>+'Lista de Precios'!$D$312</f>
        <v>3243.1597362349953</v>
      </c>
      <c r="G1117" s="272">
        <v>2</v>
      </c>
      <c r="H1117" s="226">
        <f t="shared" si="101"/>
        <v>6486.3194724699906</v>
      </c>
      <c r="I1117" s="69"/>
      <c r="J1117" s="69"/>
      <c r="K1117" s="69"/>
      <c r="L1117" s="69"/>
      <c r="M1117" s="69"/>
      <c r="N1117" s="69"/>
      <c r="O1117" s="69"/>
      <c r="P1117" s="69"/>
      <c r="Q1117" s="69"/>
      <c r="R1117" s="69"/>
      <c r="S1117" s="69"/>
      <c r="T1117" s="69"/>
      <c r="U1117" s="69"/>
      <c r="V1117" s="69"/>
      <c r="W1117" s="69"/>
      <c r="X1117" s="69"/>
      <c r="Y1117" s="69"/>
      <c r="Z1117" s="69"/>
      <c r="AA1117" s="69"/>
      <c r="AB1117" s="69"/>
    </row>
    <row r="1118" spans="1:28" ht="15" customHeight="1" x14ac:dyDescent="0.25">
      <c r="A1118" s="255"/>
      <c r="B1118" s="264" t="str">
        <f>+'Lista de Precios'!$B$313</f>
        <v>Buje de reducción 32x25</v>
      </c>
      <c r="C1118" s="64"/>
      <c r="D1118" s="245"/>
      <c r="E1118" s="174" t="str">
        <f>+'Lista de Precios'!$C$313</f>
        <v>Un</v>
      </c>
      <c r="F1118" s="175">
        <f>+'Lista de Precios'!$D$313</f>
        <v>1282.352704979098</v>
      </c>
      <c r="G1118" s="272">
        <v>2</v>
      </c>
      <c r="H1118" s="226">
        <f t="shared" si="101"/>
        <v>2564.705409958196</v>
      </c>
      <c r="I1118" s="69"/>
      <c r="J1118" s="69"/>
      <c r="K1118" s="69"/>
      <c r="L1118" s="69"/>
      <c r="M1118" s="69"/>
      <c r="N1118" s="69"/>
      <c r="O1118" s="69"/>
      <c r="P1118" s="69"/>
      <c r="Q1118" s="69"/>
      <c r="R1118" s="69"/>
      <c r="S1118" s="69"/>
      <c r="T1118" s="69"/>
      <c r="U1118" s="69"/>
      <c r="V1118" s="69"/>
      <c r="W1118" s="69"/>
      <c r="X1118" s="69"/>
      <c r="Y1118" s="69"/>
      <c r="Z1118" s="69"/>
      <c r="AA1118" s="69"/>
      <c r="AB1118" s="69"/>
    </row>
    <row r="1119" spans="1:28" ht="15" customHeight="1" x14ac:dyDescent="0.25">
      <c r="A1119" s="255"/>
      <c r="B1119" s="264" t="str">
        <f>+'Lista de Precios'!$B$314</f>
        <v>Unión normal 20</v>
      </c>
      <c r="C1119" s="64"/>
      <c r="D1119" s="245"/>
      <c r="E1119" s="174" t="str">
        <f>+'Lista de Precios'!$C$314</f>
        <v>Un</v>
      </c>
      <c r="F1119" s="175">
        <f>+'Lista de Precios'!$D$314</f>
        <v>2996.1641801271558</v>
      </c>
      <c r="G1119" s="272">
        <v>12</v>
      </c>
      <c r="H1119" s="226">
        <f t="shared" si="101"/>
        <v>35953.970161525867</v>
      </c>
      <c r="I1119" s="69"/>
      <c r="J1119" s="69"/>
      <c r="K1119" s="69"/>
      <c r="L1119" s="69"/>
      <c r="M1119" s="69"/>
      <c r="N1119" s="69"/>
      <c r="O1119" s="69"/>
      <c r="P1119" s="69"/>
      <c r="Q1119" s="69"/>
      <c r="R1119" s="69"/>
      <c r="S1119" s="69"/>
      <c r="T1119" s="69"/>
      <c r="U1119" s="69"/>
      <c r="V1119" s="69"/>
      <c r="W1119" s="69"/>
      <c r="X1119" s="69"/>
      <c r="Y1119" s="69"/>
      <c r="Z1119" s="69"/>
      <c r="AA1119" s="69"/>
      <c r="AB1119" s="69"/>
    </row>
    <row r="1120" spans="1:28" ht="15" customHeight="1" x14ac:dyDescent="0.25">
      <c r="A1120" s="255"/>
      <c r="B1120" s="264" t="str">
        <f>+'Lista de Precios'!$B$315</f>
        <v>Unión normal 25</v>
      </c>
      <c r="C1120" s="64"/>
      <c r="D1120" s="245"/>
      <c r="E1120" s="174" t="str">
        <f>+'Lista de Precios'!$C$315</f>
        <v>Un</v>
      </c>
      <c r="F1120" s="175">
        <f>+'Lista de Precios'!$D$315</f>
        <v>3818.022386694684</v>
      </c>
      <c r="G1120" s="272">
        <v>10</v>
      </c>
      <c r="H1120" s="226">
        <f t="shared" si="101"/>
        <v>38180.223866946842</v>
      </c>
      <c r="I1120" s="69"/>
      <c r="J1120" s="69"/>
      <c r="K1120" s="69"/>
      <c r="L1120" s="69"/>
      <c r="M1120" s="69"/>
      <c r="N1120" s="69"/>
      <c r="O1120" s="69"/>
      <c r="P1120" s="69"/>
      <c r="Q1120" s="69"/>
      <c r="R1120" s="69"/>
      <c r="S1120" s="69"/>
      <c r="T1120" s="69"/>
      <c r="U1120" s="69"/>
      <c r="V1120" s="69"/>
      <c r="W1120" s="69"/>
      <c r="X1120" s="69"/>
      <c r="Y1120" s="69"/>
      <c r="Z1120" s="69"/>
      <c r="AA1120" s="69"/>
      <c r="AB1120" s="69"/>
    </row>
    <row r="1121" spans="1:28" ht="15" customHeight="1" x14ac:dyDescent="0.25">
      <c r="A1121" s="255"/>
      <c r="B1121" s="264" t="str">
        <f>+'Lista de Precios'!$B$316</f>
        <v>Unión normal 32</v>
      </c>
      <c r="C1121" s="64"/>
      <c r="D1121" s="245"/>
      <c r="E1121" s="174" t="str">
        <f>+'Lista de Precios'!$C$316</f>
        <v>Un</v>
      </c>
      <c r="F1121" s="175">
        <f>+'Lista de Precios'!$D$316</f>
        <v>4577.22034051839</v>
      </c>
      <c r="G1121" s="272">
        <v>6</v>
      </c>
      <c r="H1121" s="226">
        <f t="shared" si="101"/>
        <v>27463.32204311034</v>
      </c>
      <c r="I1121" s="69"/>
      <c r="J1121" s="69"/>
      <c r="K1121" s="69"/>
      <c r="L1121" s="69"/>
      <c r="M1121" s="69"/>
      <c r="N1121" s="69"/>
      <c r="O1121" s="69"/>
      <c r="P1121" s="69"/>
      <c r="Q1121" s="69"/>
      <c r="R1121" s="69"/>
      <c r="S1121" s="69"/>
      <c r="T1121" s="69"/>
      <c r="U1121" s="69"/>
      <c r="V1121" s="69"/>
      <c r="W1121" s="69"/>
      <c r="X1121" s="69"/>
      <c r="Y1121" s="69"/>
      <c r="Z1121" s="69"/>
      <c r="AA1121" s="69"/>
      <c r="AB1121" s="69"/>
    </row>
    <row r="1122" spans="1:28" ht="15" customHeight="1" x14ac:dyDescent="0.25">
      <c r="A1122" s="255"/>
      <c r="B1122" s="264" t="str">
        <f>+'Lista de Precios'!$B$317</f>
        <v>Tapa hembra 20</v>
      </c>
      <c r="C1122" s="64"/>
      <c r="D1122" s="245"/>
      <c r="E1122" s="174" t="str">
        <f>+'Lista de Precios'!$C$317</f>
        <v>Un</v>
      </c>
      <c r="F1122" s="175">
        <f>+'Lista de Precios'!$D$317</f>
        <v>480.30466762555136</v>
      </c>
      <c r="G1122" s="272">
        <v>18</v>
      </c>
      <c r="H1122" s="226">
        <f t="shared" si="101"/>
        <v>8645.4840172599252</v>
      </c>
      <c r="I1122" s="69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T1122" s="69"/>
      <c r="U1122" s="69"/>
      <c r="V1122" s="69"/>
      <c r="W1122" s="69"/>
      <c r="X1122" s="69"/>
      <c r="Y1122" s="69"/>
      <c r="Z1122" s="69"/>
      <c r="AA1122" s="69"/>
      <c r="AB1122" s="69"/>
    </row>
    <row r="1123" spans="1:28" ht="15" customHeight="1" x14ac:dyDescent="0.25">
      <c r="A1123" s="255"/>
      <c r="B1123" s="264" t="str">
        <f>+'Lista de Precios'!$B$318</f>
        <v>Tapa hembra 25</v>
      </c>
      <c r="C1123" s="64"/>
      <c r="D1123" s="245"/>
      <c r="E1123" s="174" t="str">
        <f>+'Lista de Precios'!$C$318</f>
        <v>Un</v>
      </c>
      <c r="F1123" s="175">
        <f>+'Lista de Precios'!$D$318</f>
        <v>818.16478518865188</v>
      </c>
      <c r="G1123" s="272">
        <v>6</v>
      </c>
      <c r="H1123" s="226">
        <f t="shared" si="101"/>
        <v>4908.9887111319113</v>
      </c>
      <c r="I1123" s="69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69"/>
      <c r="U1123" s="69"/>
      <c r="V1123" s="69"/>
      <c r="W1123" s="69"/>
      <c r="X1123" s="69"/>
      <c r="Y1123" s="69"/>
      <c r="Z1123" s="69"/>
      <c r="AA1123" s="69"/>
      <c r="AB1123" s="69"/>
    </row>
    <row r="1124" spans="1:28" ht="15" customHeight="1" x14ac:dyDescent="0.25">
      <c r="A1124" s="255"/>
      <c r="B1124" s="264" t="str">
        <f>+'Lista de Precios'!$B$319</f>
        <v>Covertor p/caño 20</v>
      </c>
      <c r="C1124" s="64"/>
      <c r="D1124" s="245"/>
      <c r="E1124" s="174" t="str">
        <f>+'Lista de Precios'!$C$319</f>
        <v>m</v>
      </c>
      <c r="F1124" s="175">
        <f>+'Lista de Precios'!$D$319</f>
        <v>1086.2496174815155</v>
      </c>
      <c r="G1124" s="272">
        <f t="shared" ref="G1124:G1126" si="102">+G1103</f>
        <v>44.1</v>
      </c>
      <c r="H1124" s="226">
        <f t="shared" si="101"/>
        <v>47903.608130934837</v>
      </c>
      <c r="I1124" s="69"/>
      <c r="J1124" s="69"/>
      <c r="K1124" s="69"/>
      <c r="L1124" s="69"/>
      <c r="M1124" s="69"/>
      <c r="N1124" s="69"/>
      <c r="O1124" s="69"/>
      <c r="P1124" s="69"/>
      <c r="Q1124" s="69"/>
      <c r="R1124" s="69"/>
      <c r="S1124" s="69"/>
      <c r="T1124" s="69"/>
      <c r="U1124" s="69"/>
      <c r="V1124" s="69"/>
      <c r="W1124" s="69"/>
      <c r="X1124" s="69"/>
      <c r="Y1124" s="69"/>
      <c r="Z1124" s="69"/>
      <c r="AA1124" s="69"/>
      <c r="AB1124" s="69"/>
    </row>
    <row r="1125" spans="1:28" ht="15" customHeight="1" x14ac:dyDescent="0.25">
      <c r="A1125" s="255"/>
      <c r="B1125" s="264" t="str">
        <f>+'Lista de Precios'!$B$320</f>
        <v>Covertor p/caño 25</v>
      </c>
      <c r="C1125" s="64"/>
      <c r="D1125" s="245"/>
      <c r="E1125" s="174" t="str">
        <f>+'Lista de Precios'!$C$320</f>
        <v>m</v>
      </c>
      <c r="F1125" s="175">
        <f>+'Lista de Precios'!$D$320</f>
        <v>1192.5913732863605</v>
      </c>
      <c r="G1125" s="272">
        <f t="shared" si="102"/>
        <v>43.6</v>
      </c>
      <c r="H1125" s="226">
        <f t="shared" si="101"/>
        <v>51996.983875285317</v>
      </c>
      <c r="I1125" s="69"/>
      <c r="J1125" s="69"/>
      <c r="K1125" s="69"/>
      <c r="L1125" s="69"/>
      <c r="M1125" s="69"/>
      <c r="N1125" s="69"/>
      <c r="O1125" s="69"/>
      <c r="P1125" s="69"/>
      <c r="Q1125" s="69"/>
      <c r="R1125" s="69"/>
      <c r="S1125" s="69"/>
      <c r="T1125" s="69"/>
      <c r="U1125" s="69"/>
      <c r="V1125" s="69"/>
      <c r="W1125" s="69"/>
      <c r="X1125" s="69"/>
      <c r="Y1125" s="69"/>
      <c r="Z1125" s="69"/>
      <c r="AA1125" s="69"/>
      <c r="AB1125" s="69"/>
    </row>
    <row r="1126" spans="1:28" ht="15" customHeight="1" x14ac:dyDescent="0.25">
      <c r="A1126" s="255"/>
      <c r="B1126" s="264" t="str">
        <f>+'Lista de Precios'!$B$321</f>
        <v>Covertor p/caño 32</v>
      </c>
      <c r="C1126" s="64"/>
      <c r="D1126" s="245"/>
      <c r="E1126" s="174" t="str">
        <f>+'Lista de Precios'!$C$321</f>
        <v>m</v>
      </c>
      <c r="F1126" s="175">
        <f>+'Lista de Precios'!$D$321</f>
        <v>1545.5289642705952</v>
      </c>
      <c r="G1126" s="272">
        <f t="shared" si="102"/>
        <v>34.700000000000003</v>
      </c>
      <c r="H1126" s="226">
        <f t="shared" si="101"/>
        <v>53629.855060189657</v>
      </c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69"/>
      <c r="T1126" s="69"/>
      <c r="U1126" s="69"/>
      <c r="V1126" s="69"/>
      <c r="W1126" s="69"/>
      <c r="X1126" s="69"/>
      <c r="Y1126" s="69"/>
      <c r="Z1126" s="69"/>
      <c r="AA1126" s="69"/>
      <c r="AB1126" s="69"/>
    </row>
    <row r="1127" spans="1:28" ht="15" customHeight="1" x14ac:dyDescent="0.25">
      <c r="A1127" s="255"/>
      <c r="B1127" s="209"/>
      <c r="C1127" s="227"/>
      <c r="D1127" s="277"/>
      <c r="E1127" s="174"/>
      <c r="F1127" s="175"/>
      <c r="G1127" s="65"/>
      <c r="H1127" s="226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69"/>
      <c r="T1127" s="69"/>
      <c r="U1127" s="69"/>
      <c r="V1127" s="69"/>
      <c r="W1127" s="69"/>
      <c r="X1127" s="69"/>
      <c r="Y1127" s="69"/>
      <c r="Z1127" s="69"/>
      <c r="AA1127" s="69"/>
      <c r="AB1127" s="69"/>
    </row>
    <row r="1128" spans="1:28" ht="15" customHeight="1" x14ac:dyDescent="0.25">
      <c r="A1128" s="255"/>
      <c r="B1128" s="681" t="s">
        <v>132</v>
      </c>
      <c r="C1128" s="572"/>
      <c r="D1128" s="228"/>
      <c r="E1128" s="183"/>
      <c r="F1128" s="184"/>
      <c r="G1128" s="229"/>
      <c r="H1128" s="230">
        <f>SUM(H1129:H1130)</f>
        <v>622168.78080000007</v>
      </c>
      <c r="I1128" s="69"/>
      <c r="J1128" s="69"/>
      <c r="K1128" s="69"/>
      <c r="L1128" s="69"/>
      <c r="M1128" s="69"/>
      <c r="N1128" s="69"/>
      <c r="O1128" s="69"/>
      <c r="P1128" s="69"/>
      <c r="Q1128" s="69"/>
      <c r="R1128" s="69"/>
      <c r="S1128" s="69"/>
      <c r="T1128" s="69"/>
      <c r="U1128" s="69"/>
      <c r="V1128" s="69"/>
      <c r="W1128" s="69"/>
      <c r="X1128" s="69"/>
      <c r="Y1128" s="69"/>
      <c r="Z1128" s="69"/>
      <c r="AA1128" s="69"/>
      <c r="AB1128" s="69"/>
    </row>
    <row r="1129" spans="1:28" ht="15" customHeight="1" x14ac:dyDescent="0.2">
      <c r="A1129" s="255"/>
      <c r="B1129" s="668" t="s">
        <v>133</v>
      </c>
      <c r="C1129" s="572"/>
      <c r="D1129" s="227"/>
      <c r="E1129" s="174" t="s">
        <v>134</v>
      </c>
      <c r="F1129" s="175">
        <f>+'Mano de Obra'!$J$8</f>
        <v>10110.714599999999</v>
      </c>
      <c r="G1129" s="65">
        <v>47.5</v>
      </c>
      <c r="H1129" s="226">
        <f t="shared" ref="H1129:H1130" si="103">PRODUCT(F1129*G1129)</f>
        <v>480258.94349999999</v>
      </c>
      <c r="I1129" s="69"/>
      <c r="J1129" s="69"/>
      <c r="K1129" s="69"/>
      <c r="L1129" s="69"/>
      <c r="M1129" s="69"/>
      <c r="N1129" s="69"/>
      <c r="O1129" s="69"/>
      <c r="P1129" s="69"/>
      <c r="Q1129" s="69"/>
      <c r="R1129" s="69"/>
      <c r="S1129" s="69"/>
      <c r="T1129" s="69"/>
      <c r="U1129" s="69"/>
      <c r="V1129" s="69"/>
      <c r="W1129" s="69"/>
      <c r="X1129" s="69"/>
      <c r="Y1129" s="69"/>
      <c r="Z1129" s="69"/>
      <c r="AA1129" s="69"/>
      <c r="AB1129" s="69"/>
    </row>
    <row r="1130" spans="1:28" ht="15" customHeight="1" x14ac:dyDescent="0.2">
      <c r="A1130" s="255"/>
      <c r="B1130" s="668" t="s">
        <v>137</v>
      </c>
      <c r="C1130" s="572"/>
      <c r="D1130" s="227"/>
      <c r="E1130" s="174" t="s">
        <v>134</v>
      </c>
      <c r="F1130" s="175">
        <f>+'Mano de Obra'!$J$10</f>
        <v>8600.5962</v>
      </c>
      <c r="G1130" s="65">
        <v>16.5</v>
      </c>
      <c r="H1130" s="226">
        <f t="shared" si="103"/>
        <v>141909.83730000001</v>
      </c>
      <c r="I1130" s="69"/>
      <c r="J1130" s="69"/>
      <c r="K1130" s="69"/>
      <c r="L1130" s="69"/>
      <c r="M1130" s="69"/>
      <c r="N1130" s="69"/>
      <c r="O1130" s="69"/>
      <c r="P1130" s="69"/>
      <c r="Q1130" s="69"/>
      <c r="R1130" s="69"/>
      <c r="S1130" s="69"/>
      <c r="T1130" s="69"/>
      <c r="U1130" s="69"/>
      <c r="V1130" s="69"/>
      <c r="W1130" s="69"/>
      <c r="X1130" s="69"/>
      <c r="Y1130" s="69"/>
      <c r="Z1130" s="69"/>
      <c r="AA1130" s="69"/>
      <c r="AB1130" s="69"/>
    </row>
    <row r="1131" spans="1:28" ht="15" customHeight="1" x14ac:dyDescent="0.2">
      <c r="A1131" s="255"/>
      <c r="B1131" s="669"/>
      <c r="C1131" s="670"/>
      <c r="D1131" s="246"/>
      <c r="E1131" s="190"/>
      <c r="F1131" s="247"/>
      <c r="G1131" s="232"/>
      <c r="H1131" s="248"/>
      <c r="I1131" s="69"/>
      <c r="J1131" s="69"/>
      <c r="K1131" s="69"/>
      <c r="L1131" s="69"/>
      <c r="M1131" s="69"/>
      <c r="N1131" s="69"/>
      <c r="O1131" s="69"/>
      <c r="P1131" s="69"/>
      <c r="Q1131" s="69"/>
      <c r="R1131" s="69"/>
      <c r="S1131" s="69"/>
      <c r="T1131" s="69"/>
      <c r="U1131" s="69"/>
      <c r="V1131" s="69"/>
      <c r="W1131" s="69"/>
      <c r="X1131" s="69"/>
      <c r="Y1131" s="69"/>
      <c r="Z1131" s="69"/>
      <c r="AA1131" s="69"/>
      <c r="AB1131" s="69"/>
    </row>
    <row r="1132" spans="1:28" ht="15" customHeight="1" x14ac:dyDescent="0.2">
      <c r="A1132" s="255"/>
      <c r="B1132" s="194"/>
      <c r="C1132" s="234"/>
      <c r="D1132" s="234"/>
      <c r="E1132" s="165"/>
      <c r="F1132" s="166"/>
      <c r="G1132" s="178"/>
      <c r="H1132" s="61"/>
      <c r="I1132" s="69"/>
      <c r="J1132" s="69"/>
      <c r="K1132" s="69"/>
      <c r="L1132" s="69"/>
      <c r="M1132" s="69"/>
      <c r="N1132" s="69"/>
      <c r="O1132" s="69"/>
      <c r="P1132" s="69"/>
      <c r="Q1132" s="69"/>
      <c r="R1132" s="69"/>
      <c r="S1132" s="69"/>
      <c r="T1132" s="69"/>
      <c r="U1132" s="69"/>
      <c r="V1132" s="69"/>
      <c r="W1132" s="69"/>
      <c r="X1132" s="69"/>
      <c r="Y1132" s="69"/>
      <c r="Z1132" s="69"/>
      <c r="AA1132" s="69"/>
      <c r="AB1132" s="69"/>
    </row>
    <row r="1133" spans="1:28" ht="15" customHeight="1" x14ac:dyDescent="0.25">
      <c r="A1133" s="255"/>
      <c r="B1133" s="197"/>
      <c r="C1133" s="60"/>
      <c r="D1133" s="60"/>
      <c r="E1133" s="165"/>
      <c r="F1133" s="166"/>
      <c r="G1133" s="235" t="s">
        <v>136</v>
      </c>
      <c r="H1133" s="236">
        <f>SUM(H1102,H1128)</f>
        <v>1571683.2365184408</v>
      </c>
      <c r="I1133" s="69"/>
      <c r="J1133" s="69"/>
      <c r="K1133" s="69"/>
      <c r="L1133" s="69"/>
      <c r="M1133" s="69"/>
      <c r="N1133" s="69"/>
      <c r="O1133" s="69"/>
      <c r="P1133" s="69"/>
      <c r="Q1133" s="69"/>
      <c r="R1133" s="69"/>
      <c r="S1133" s="69"/>
      <c r="T1133" s="69"/>
      <c r="U1133" s="69"/>
      <c r="V1133" s="69"/>
      <c r="W1133" s="69"/>
      <c r="X1133" s="69"/>
      <c r="Y1133" s="69"/>
      <c r="Z1133" s="69"/>
      <c r="AA1133" s="69"/>
      <c r="AB1133" s="69"/>
    </row>
    <row r="1134" spans="1:28" ht="15" customHeight="1" x14ac:dyDescent="0.25">
      <c r="A1134" s="255"/>
      <c r="B1134" s="200"/>
      <c r="C1134" s="84"/>
      <c r="D1134" s="84"/>
      <c r="E1134" s="165"/>
      <c r="F1134" s="166"/>
      <c r="G1134" s="178"/>
      <c r="H1134" s="201"/>
      <c r="I1134" s="69"/>
      <c r="J1134" s="69"/>
      <c r="K1134" s="69"/>
      <c r="L1134" s="69"/>
      <c r="M1134" s="69"/>
      <c r="N1134" s="69"/>
      <c r="O1134" s="69"/>
      <c r="P1134" s="69"/>
      <c r="Q1134" s="69"/>
      <c r="R1134" s="69"/>
      <c r="S1134" s="69"/>
      <c r="T1134" s="69"/>
      <c r="U1134" s="69"/>
      <c r="V1134" s="69"/>
      <c r="W1134" s="69"/>
      <c r="X1134" s="69"/>
      <c r="Y1134" s="69"/>
      <c r="Z1134" s="69"/>
      <c r="AA1134" s="69"/>
      <c r="AB1134" s="69"/>
    </row>
    <row r="1135" spans="1:28" ht="15" customHeight="1" x14ac:dyDescent="0.25">
      <c r="A1135" s="255"/>
      <c r="B1135" s="200"/>
      <c r="C1135" s="84"/>
      <c r="D1135" s="84"/>
      <c r="E1135" s="165"/>
      <c r="F1135" s="166"/>
      <c r="G1135" s="178"/>
      <c r="H1135" s="201"/>
      <c r="I1135" s="69"/>
      <c r="J1135" s="69"/>
      <c r="K1135" s="69"/>
      <c r="L1135" s="69"/>
      <c r="M1135" s="69"/>
      <c r="N1135" s="69"/>
      <c r="O1135" s="69"/>
      <c r="P1135" s="69"/>
      <c r="Q1135" s="69"/>
      <c r="R1135" s="69"/>
      <c r="S1135" s="69"/>
      <c r="T1135" s="69"/>
      <c r="U1135" s="69"/>
      <c r="V1135" s="69"/>
      <c r="W1135" s="69"/>
      <c r="X1135" s="69"/>
      <c r="Y1135" s="69"/>
      <c r="Z1135" s="69"/>
      <c r="AA1135" s="69"/>
      <c r="AB1135" s="69"/>
    </row>
    <row r="1136" spans="1:28" ht="15" customHeight="1" x14ac:dyDescent="0.2">
      <c r="A1136" s="255"/>
      <c r="B1136" s="197"/>
      <c r="C1136" s="60"/>
      <c r="D1136" s="60"/>
      <c r="E1136" s="165"/>
      <c r="F1136" s="166"/>
      <c r="G1136" s="60"/>
      <c r="H1136" s="61"/>
      <c r="I1136" s="69"/>
      <c r="J1136" s="69"/>
      <c r="K1136" s="69"/>
      <c r="L1136" s="69"/>
      <c r="M1136" s="69"/>
      <c r="N1136" s="69"/>
      <c r="O1136" s="69"/>
      <c r="P1136" s="69"/>
      <c r="Q1136" s="69"/>
      <c r="R1136" s="69"/>
      <c r="S1136" s="69"/>
      <c r="T1136" s="69"/>
      <c r="U1136" s="69"/>
      <c r="V1136" s="69"/>
      <c r="W1136" s="69"/>
      <c r="X1136" s="69"/>
      <c r="Y1136" s="69"/>
      <c r="Z1136" s="69"/>
      <c r="AA1136" s="69"/>
      <c r="AB1136" s="69"/>
    </row>
    <row r="1137" spans="1:28" ht="15" customHeight="1" x14ac:dyDescent="0.2">
      <c r="A1137" s="255"/>
      <c r="B1137" s="296">
        <f>+Presupuesto!$A$81</f>
        <v>15</v>
      </c>
      <c r="C1137" s="719" t="str">
        <f>+Presupuesto!$B$81</f>
        <v>CALEFACCION</v>
      </c>
      <c r="D1137" s="672"/>
      <c r="E1137" s="672"/>
      <c r="F1137" s="672"/>
      <c r="G1137" s="672"/>
      <c r="H1137" s="673"/>
      <c r="I1137" s="69"/>
      <c r="J1137" s="69"/>
      <c r="K1137" s="69"/>
      <c r="L1137" s="69"/>
      <c r="M1137" s="69"/>
      <c r="N1137" s="69"/>
      <c r="O1137" s="69"/>
      <c r="P1137" s="69"/>
      <c r="Q1137" s="69"/>
      <c r="R1137" s="69"/>
      <c r="S1137" s="69"/>
      <c r="T1137" s="69"/>
      <c r="U1137" s="69"/>
      <c r="V1137" s="69"/>
      <c r="W1137" s="69"/>
      <c r="X1137" s="69"/>
      <c r="Y1137" s="69"/>
      <c r="Z1137" s="69"/>
      <c r="AA1137" s="69"/>
      <c r="AB1137" s="69"/>
    </row>
    <row r="1138" spans="1:28" ht="15" customHeight="1" x14ac:dyDescent="0.2">
      <c r="A1138" s="255"/>
      <c r="B1138" s="154" t="str">
        <f>+Presupuesto!A83</f>
        <v>15.2</v>
      </c>
      <c r="C1138" s="674" t="str">
        <f>+Presupuesto!B83</f>
        <v>Caldera</v>
      </c>
      <c r="D1138" s="672"/>
      <c r="E1138" s="672"/>
      <c r="F1138" s="672"/>
      <c r="G1138" s="673"/>
      <c r="H1138" s="155" t="str">
        <f>+Presupuesto!C83</f>
        <v>gl</v>
      </c>
      <c r="I1138" s="69"/>
      <c r="J1138" s="69"/>
      <c r="K1138" s="69"/>
      <c r="L1138" s="69"/>
      <c r="M1138" s="69"/>
      <c r="N1138" s="69"/>
      <c r="O1138" s="69"/>
      <c r="P1138" s="69"/>
      <c r="Q1138" s="69"/>
      <c r="R1138" s="69"/>
      <c r="S1138" s="69"/>
      <c r="T1138" s="69"/>
      <c r="U1138" s="69"/>
      <c r="V1138" s="69"/>
      <c r="W1138" s="69"/>
      <c r="X1138" s="69"/>
      <c r="Y1138" s="69"/>
      <c r="Z1138" s="69"/>
      <c r="AA1138" s="69"/>
      <c r="AB1138" s="69"/>
    </row>
    <row r="1139" spans="1:28" ht="15" customHeight="1" x14ac:dyDescent="0.25">
      <c r="A1139" s="255"/>
      <c r="B1139" s="675" t="s">
        <v>126</v>
      </c>
      <c r="C1139" s="676"/>
      <c r="D1139" s="214"/>
      <c r="E1139" s="678" t="s">
        <v>123</v>
      </c>
      <c r="F1139" s="157" t="s">
        <v>127</v>
      </c>
      <c r="G1139" s="215" t="s">
        <v>128</v>
      </c>
      <c r="H1139" s="216" t="s">
        <v>127</v>
      </c>
      <c r="I1139" s="69"/>
      <c r="J1139" s="69"/>
      <c r="K1139" s="69"/>
      <c r="L1139" s="69"/>
      <c r="M1139" s="69"/>
      <c r="N1139" s="69"/>
      <c r="O1139" s="69"/>
      <c r="P1139" s="69"/>
      <c r="Q1139" s="69"/>
      <c r="R1139" s="69"/>
      <c r="S1139" s="69"/>
      <c r="T1139" s="69"/>
      <c r="U1139" s="69"/>
      <c r="V1139" s="69"/>
      <c r="W1139" s="69"/>
      <c r="X1139" s="69"/>
      <c r="Y1139" s="69"/>
      <c r="Z1139" s="69"/>
      <c r="AA1139" s="69"/>
      <c r="AB1139" s="69"/>
    </row>
    <row r="1140" spans="1:28" ht="15" customHeight="1" x14ac:dyDescent="0.25">
      <c r="A1140" s="255"/>
      <c r="B1140" s="677"/>
      <c r="C1140" s="659"/>
      <c r="D1140" s="217"/>
      <c r="E1140" s="679"/>
      <c r="F1140" s="161" t="s">
        <v>129</v>
      </c>
      <c r="G1140" s="218" t="s">
        <v>130</v>
      </c>
      <c r="H1140" s="219" t="s">
        <v>124</v>
      </c>
      <c r="I1140" s="69"/>
      <c r="J1140" s="69"/>
      <c r="K1140" s="69"/>
      <c r="L1140" s="69"/>
      <c r="M1140" s="69"/>
      <c r="N1140" s="69"/>
      <c r="O1140" s="69"/>
      <c r="P1140" s="69"/>
      <c r="Q1140" s="69"/>
      <c r="R1140" s="69"/>
      <c r="S1140" s="69"/>
      <c r="T1140" s="69"/>
      <c r="U1140" s="69"/>
      <c r="V1140" s="69"/>
      <c r="W1140" s="69"/>
      <c r="X1140" s="69"/>
      <c r="Y1140" s="69"/>
      <c r="Z1140" s="69"/>
      <c r="AA1140" s="69"/>
      <c r="AB1140" s="69"/>
    </row>
    <row r="1141" spans="1:28" ht="15" customHeight="1" x14ac:dyDescent="0.2">
      <c r="A1141" s="255"/>
      <c r="B1141" s="164"/>
      <c r="C1141" s="86"/>
      <c r="D1141" s="86"/>
      <c r="E1141" s="165"/>
      <c r="F1141" s="166"/>
      <c r="G1141" s="86"/>
      <c r="H1141" s="220"/>
      <c r="I1141" s="69"/>
      <c r="J1141" s="69"/>
      <c r="K1141" s="69"/>
      <c r="L1141" s="69"/>
      <c r="M1141" s="69"/>
      <c r="N1141" s="69"/>
      <c r="O1141" s="69"/>
      <c r="P1141" s="69"/>
      <c r="Q1141" s="69"/>
      <c r="R1141" s="69"/>
      <c r="S1141" s="69"/>
      <c r="T1141" s="69"/>
      <c r="U1141" s="69"/>
      <c r="V1141" s="69"/>
      <c r="W1141" s="69"/>
      <c r="X1141" s="69"/>
      <c r="Y1141" s="69"/>
      <c r="Z1141" s="69"/>
      <c r="AA1141" s="69"/>
      <c r="AB1141" s="69"/>
    </row>
    <row r="1142" spans="1:28" ht="15" customHeight="1" x14ac:dyDescent="0.25">
      <c r="A1142" s="255"/>
      <c r="B1142" s="680" t="s">
        <v>131</v>
      </c>
      <c r="C1142" s="664"/>
      <c r="D1142" s="221"/>
      <c r="E1142" s="168"/>
      <c r="F1142" s="169"/>
      <c r="G1142" s="222"/>
      <c r="H1142" s="223">
        <f>SUM(H1143:H1146)</f>
        <v>3986878.7369370293</v>
      </c>
      <c r="I1142" s="69"/>
      <c r="J1142" s="69"/>
      <c r="K1142" s="69"/>
      <c r="L1142" s="69"/>
      <c r="M1142" s="69"/>
      <c r="N1142" s="69"/>
      <c r="O1142" s="69"/>
      <c r="P1142" s="69"/>
      <c r="Q1142" s="69"/>
      <c r="R1142" s="69"/>
      <c r="S1142" s="69"/>
      <c r="T1142" s="69"/>
      <c r="U1142" s="69"/>
      <c r="V1142" s="69"/>
      <c r="W1142" s="69"/>
      <c r="X1142" s="69"/>
      <c r="Y1142" s="69"/>
      <c r="Z1142" s="69"/>
      <c r="AA1142" s="69"/>
      <c r="AB1142" s="69"/>
    </row>
    <row r="1143" spans="1:28" ht="15" customHeight="1" x14ac:dyDescent="0.25">
      <c r="A1143" s="255"/>
      <c r="B1143" s="264" t="str">
        <f>+'Lista de Precios'!$B$322</f>
        <v>Caldera A GAS NAT/ENV. Modelo DIVA DS 24 Ds F (24,000kcal/h-Tiro Forzado)</v>
      </c>
      <c r="C1143" s="64"/>
      <c r="D1143" s="245"/>
      <c r="E1143" s="174" t="str">
        <f>+'Lista de Precios'!$C$322</f>
        <v>u</v>
      </c>
      <c r="F1143" s="175">
        <f>+'Lista de Precios'!$D$322</f>
        <v>3254540.3186995932</v>
      </c>
      <c r="G1143" s="65">
        <v>1</v>
      </c>
      <c r="H1143" s="226">
        <f t="shared" ref="H1143:H1146" si="104">PRODUCT(F1143*G1143)</f>
        <v>3254540.3186995932</v>
      </c>
      <c r="I1143" s="69"/>
      <c r="J1143" s="69"/>
      <c r="K1143" s="69"/>
      <c r="L1143" s="69"/>
      <c r="M1143" s="69"/>
      <c r="N1143" s="69"/>
      <c r="O1143" s="69"/>
      <c r="P1143" s="69"/>
      <c r="Q1143" s="69"/>
      <c r="R1143" s="69"/>
      <c r="S1143" s="69"/>
      <c r="T1143" s="69"/>
      <c r="U1143" s="69"/>
      <c r="V1143" s="69"/>
      <c r="W1143" s="69"/>
      <c r="X1143" s="69"/>
      <c r="Y1143" s="69"/>
      <c r="Z1143" s="69"/>
      <c r="AA1143" s="69"/>
      <c r="AB1143" s="69"/>
    </row>
    <row r="1144" spans="1:28" ht="15" customHeight="1" x14ac:dyDescent="0.25">
      <c r="A1144" s="255"/>
      <c r="B1144" s="264" t="str">
        <f>+'Lista de Precios'!$B$323</f>
        <v xml:space="preserve">Kit de conexiones </v>
      </c>
      <c r="C1144" s="64"/>
      <c r="D1144" s="245"/>
      <c r="E1144" s="174" t="str">
        <f>+'Lista de Precios'!$C$323</f>
        <v>u</v>
      </c>
      <c r="F1144" s="175">
        <f>+'Lista de Precios'!$D$323</f>
        <v>277180.92970718385</v>
      </c>
      <c r="G1144" s="65">
        <v>1</v>
      </c>
      <c r="H1144" s="226">
        <f t="shared" si="104"/>
        <v>277180.92970718385</v>
      </c>
      <c r="I1144" s="69"/>
      <c r="J1144" s="69"/>
      <c r="K1144" s="69"/>
      <c r="L1144" s="69"/>
      <c r="M1144" s="69"/>
      <c r="N1144" s="69"/>
      <c r="O1144" s="69"/>
      <c r="P1144" s="69"/>
      <c r="Q1144" s="69"/>
      <c r="R1144" s="69"/>
      <c r="S1144" s="69"/>
      <c r="T1144" s="69"/>
      <c r="U1144" s="69"/>
      <c r="V1144" s="69"/>
      <c r="W1144" s="69"/>
      <c r="X1144" s="69"/>
      <c r="Y1144" s="69"/>
      <c r="Z1144" s="69"/>
      <c r="AA1144" s="69"/>
      <c r="AB1144" s="69"/>
    </row>
    <row r="1145" spans="1:28" ht="15" customHeight="1" x14ac:dyDescent="0.25">
      <c r="A1145" s="255"/>
      <c r="B1145" s="264" t="str">
        <f>+'Lista de Precios'!$B$324</f>
        <v xml:space="preserve">Termostato de  Ambientes </v>
      </c>
      <c r="C1145" s="64"/>
      <c r="D1145" s="245"/>
      <c r="E1145" s="174" t="str">
        <f>+'Lista de Precios'!$C$324</f>
        <v>u</v>
      </c>
      <c r="F1145" s="175">
        <f>+'Lista de Precios'!$D$324</f>
        <v>197250.38249525733</v>
      </c>
      <c r="G1145" s="65">
        <v>1</v>
      </c>
      <c r="H1145" s="226">
        <f t="shared" si="104"/>
        <v>197250.38249525733</v>
      </c>
      <c r="I1145" s="69"/>
      <c r="J1145" s="69"/>
      <c r="K1145" s="69"/>
      <c r="L1145" s="69"/>
      <c r="M1145" s="69"/>
      <c r="N1145" s="69"/>
      <c r="O1145" s="69"/>
      <c r="P1145" s="69"/>
      <c r="Q1145" s="69"/>
      <c r="R1145" s="69"/>
      <c r="S1145" s="69"/>
      <c r="T1145" s="69"/>
      <c r="U1145" s="69"/>
      <c r="V1145" s="69"/>
      <c r="W1145" s="69"/>
      <c r="X1145" s="69"/>
      <c r="Y1145" s="69"/>
      <c r="Z1145" s="69"/>
      <c r="AA1145" s="69"/>
      <c r="AB1145" s="69"/>
    </row>
    <row r="1146" spans="1:28" ht="15" customHeight="1" x14ac:dyDescent="0.25">
      <c r="A1146" s="255"/>
      <c r="B1146" s="264" t="str">
        <f>+'Lista de Precios'!$B$325</f>
        <v>Equipo presurizador JET S</v>
      </c>
      <c r="C1146" s="64"/>
      <c r="D1146" s="245"/>
      <c r="E1146" s="174" t="str">
        <f>+'Lista de Precios'!$C$325</f>
        <v>u</v>
      </c>
      <c r="F1146" s="175">
        <f>+'Lista de Precios'!$D$325</f>
        <v>257907.10603499477</v>
      </c>
      <c r="G1146" s="65">
        <v>1</v>
      </c>
      <c r="H1146" s="226">
        <f t="shared" si="104"/>
        <v>257907.10603499477</v>
      </c>
      <c r="I1146" s="69"/>
      <c r="J1146" s="69"/>
      <c r="K1146" s="69"/>
      <c r="L1146" s="69"/>
      <c r="M1146" s="69"/>
      <c r="N1146" s="69"/>
      <c r="O1146" s="69"/>
      <c r="P1146" s="69"/>
      <c r="Q1146" s="69"/>
      <c r="R1146" s="69"/>
      <c r="S1146" s="69"/>
      <c r="T1146" s="69"/>
      <c r="U1146" s="69"/>
      <c r="V1146" s="69"/>
      <c r="W1146" s="69"/>
      <c r="X1146" s="69"/>
      <c r="Y1146" s="69"/>
      <c r="Z1146" s="69"/>
      <c r="AA1146" s="69"/>
      <c r="AB1146" s="69"/>
    </row>
    <row r="1147" spans="1:28" ht="15" customHeight="1" x14ac:dyDescent="0.25">
      <c r="A1147" s="255"/>
      <c r="B1147" s="209"/>
      <c r="C1147" s="227"/>
      <c r="D1147" s="277"/>
      <c r="E1147" s="174"/>
      <c r="F1147" s="175"/>
      <c r="G1147" s="65"/>
      <c r="H1147" s="226"/>
      <c r="I1147" s="69"/>
      <c r="J1147" s="69"/>
      <c r="K1147" s="69"/>
      <c r="L1147" s="69"/>
      <c r="M1147" s="69"/>
      <c r="N1147" s="69"/>
      <c r="O1147" s="69"/>
      <c r="P1147" s="69"/>
      <c r="Q1147" s="69"/>
      <c r="R1147" s="69"/>
      <c r="S1147" s="69"/>
      <c r="T1147" s="69"/>
      <c r="U1147" s="69"/>
      <c r="V1147" s="69"/>
      <c r="W1147" s="69"/>
      <c r="X1147" s="69"/>
      <c r="Y1147" s="69"/>
      <c r="Z1147" s="69"/>
      <c r="AA1147" s="69"/>
      <c r="AB1147" s="69"/>
    </row>
    <row r="1148" spans="1:28" ht="15" customHeight="1" x14ac:dyDescent="0.25">
      <c r="A1148" s="255"/>
      <c r="B1148" s="681" t="s">
        <v>132</v>
      </c>
      <c r="C1148" s="572"/>
      <c r="D1148" s="228"/>
      <c r="E1148" s="183"/>
      <c r="F1148" s="184"/>
      <c r="G1148" s="229"/>
      <c r="H1148" s="230">
        <f>SUM(H1149:H1150)</f>
        <v>155730.96</v>
      </c>
      <c r="I1148" s="69"/>
      <c r="J1148" s="69"/>
      <c r="K1148" s="69"/>
      <c r="L1148" s="69"/>
      <c r="M1148" s="69"/>
      <c r="N1148" s="69"/>
      <c r="O1148" s="69"/>
      <c r="P1148" s="69"/>
      <c r="Q1148" s="69"/>
      <c r="R1148" s="69"/>
      <c r="S1148" s="69"/>
      <c r="T1148" s="69"/>
      <c r="U1148" s="69"/>
      <c r="V1148" s="69"/>
      <c r="W1148" s="69"/>
      <c r="X1148" s="69"/>
      <c r="Y1148" s="69"/>
      <c r="Z1148" s="69"/>
      <c r="AA1148" s="69"/>
      <c r="AB1148" s="69"/>
    </row>
    <row r="1149" spans="1:28" ht="15" customHeight="1" x14ac:dyDescent="0.2">
      <c r="A1149" s="255"/>
      <c r="B1149" s="668" t="s">
        <v>133</v>
      </c>
      <c r="C1149" s="572"/>
      <c r="D1149" s="227"/>
      <c r="E1149" s="174" t="s">
        <v>134</v>
      </c>
      <c r="F1149" s="175">
        <f>+'Mano de Obra'!$J$8</f>
        <v>10110.714599999999</v>
      </c>
      <c r="G1149" s="65">
        <v>12</v>
      </c>
      <c r="H1149" s="226">
        <f t="shared" ref="H1149:H1150" si="105">PRODUCT(F1149*G1149)</f>
        <v>121328.57519999999</v>
      </c>
      <c r="I1149" s="69"/>
      <c r="J1149" s="69"/>
      <c r="K1149" s="69"/>
      <c r="L1149" s="69"/>
      <c r="M1149" s="69"/>
      <c r="N1149" s="69"/>
      <c r="O1149" s="69"/>
      <c r="P1149" s="69"/>
      <c r="Q1149" s="69"/>
      <c r="R1149" s="69"/>
      <c r="S1149" s="69"/>
      <c r="T1149" s="69"/>
      <c r="U1149" s="69"/>
      <c r="V1149" s="69"/>
      <c r="W1149" s="69"/>
      <c r="X1149" s="69"/>
      <c r="Y1149" s="69"/>
      <c r="Z1149" s="69"/>
      <c r="AA1149" s="69"/>
      <c r="AB1149" s="69"/>
    </row>
    <row r="1150" spans="1:28" ht="15" customHeight="1" x14ac:dyDescent="0.2">
      <c r="A1150" s="255"/>
      <c r="B1150" s="668" t="s">
        <v>137</v>
      </c>
      <c r="C1150" s="572"/>
      <c r="D1150" s="227"/>
      <c r="E1150" s="174" t="s">
        <v>134</v>
      </c>
      <c r="F1150" s="175">
        <f>+'Mano de Obra'!$J$10</f>
        <v>8600.5962</v>
      </c>
      <c r="G1150" s="65">
        <v>4</v>
      </c>
      <c r="H1150" s="226">
        <f t="shared" si="105"/>
        <v>34402.3848</v>
      </c>
      <c r="I1150" s="69"/>
      <c r="J1150" s="69"/>
      <c r="K1150" s="69"/>
      <c r="L1150" s="69"/>
      <c r="M1150" s="69"/>
      <c r="N1150" s="69"/>
      <c r="O1150" s="69"/>
      <c r="P1150" s="69"/>
      <c r="Q1150" s="69"/>
      <c r="R1150" s="69"/>
      <c r="S1150" s="69"/>
      <c r="T1150" s="69"/>
      <c r="U1150" s="69"/>
      <c r="V1150" s="69"/>
      <c r="W1150" s="69"/>
      <c r="X1150" s="69"/>
      <c r="Y1150" s="69"/>
      <c r="Z1150" s="69"/>
      <c r="AA1150" s="69"/>
      <c r="AB1150" s="69"/>
    </row>
    <row r="1151" spans="1:28" ht="15" customHeight="1" x14ac:dyDescent="0.2">
      <c r="A1151" s="255"/>
      <c r="B1151" s="669"/>
      <c r="C1151" s="670"/>
      <c r="D1151" s="246"/>
      <c r="E1151" s="190"/>
      <c r="F1151" s="247"/>
      <c r="G1151" s="232"/>
      <c r="H1151" s="248"/>
      <c r="I1151" s="69"/>
      <c r="J1151" s="69"/>
      <c r="K1151" s="69"/>
      <c r="L1151" s="69"/>
      <c r="M1151" s="69"/>
      <c r="N1151" s="69"/>
      <c r="O1151" s="69"/>
      <c r="P1151" s="69"/>
      <c r="Q1151" s="69"/>
      <c r="R1151" s="69"/>
      <c r="S1151" s="69"/>
      <c r="T1151" s="69"/>
      <c r="U1151" s="69"/>
      <c r="V1151" s="69"/>
      <c r="W1151" s="69"/>
      <c r="X1151" s="69"/>
      <c r="Y1151" s="69"/>
      <c r="Z1151" s="69"/>
      <c r="AA1151" s="69"/>
      <c r="AB1151" s="69"/>
    </row>
    <row r="1152" spans="1:28" ht="15" customHeight="1" x14ac:dyDescent="0.2">
      <c r="A1152" s="255"/>
      <c r="B1152" s="194"/>
      <c r="C1152" s="234"/>
      <c r="D1152" s="234"/>
      <c r="E1152" s="165"/>
      <c r="F1152" s="166"/>
      <c r="G1152" s="178"/>
      <c r="H1152" s="61"/>
      <c r="I1152" s="69"/>
      <c r="J1152" s="69"/>
      <c r="K1152" s="69"/>
      <c r="L1152" s="69"/>
      <c r="M1152" s="69"/>
      <c r="N1152" s="69"/>
      <c r="O1152" s="69"/>
      <c r="P1152" s="69"/>
      <c r="Q1152" s="69"/>
      <c r="R1152" s="69"/>
      <c r="S1152" s="69"/>
      <c r="T1152" s="69"/>
      <c r="U1152" s="69"/>
      <c r="V1152" s="69"/>
      <c r="W1152" s="69"/>
      <c r="X1152" s="69"/>
      <c r="Y1152" s="69"/>
      <c r="Z1152" s="69"/>
      <c r="AA1152" s="69"/>
      <c r="AB1152" s="69"/>
    </row>
    <row r="1153" spans="1:28" ht="15" customHeight="1" x14ac:dyDescent="0.25">
      <c r="A1153" s="255"/>
      <c r="B1153" s="197"/>
      <c r="C1153" s="60"/>
      <c r="D1153" s="60"/>
      <c r="E1153" s="165"/>
      <c r="F1153" s="166"/>
      <c r="G1153" s="235" t="s">
        <v>136</v>
      </c>
      <c r="H1153" s="236">
        <f>SUM(H1142,H1148)</f>
        <v>4142609.6969370292</v>
      </c>
      <c r="I1153" s="69"/>
      <c r="J1153" s="69"/>
      <c r="K1153" s="69"/>
      <c r="L1153" s="69"/>
      <c r="M1153" s="69"/>
      <c r="N1153" s="69"/>
      <c r="O1153" s="69"/>
      <c r="P1153" s="69"/>
      <c r="Q1153" s="69"/>
      <c r="R1153" s="69"/>
      <c r="S1153" s="69"/>
      <c r="T1153" s="69"/>
      <c r="U1153" s="69"/>
      <c r="V1153" s="69"/>
      <c r="W1153" s="69"/>
      <c r="X1153" s="69"/>
      <c r="Y1153" s="69"/>
      <c r="Z1153" s="69"/>
      <c r="AA1153" s="69"/>
      <c r="AB1153" s="69"/>
    </row>
    <row r="1154" spans="1:28" ht="15" customHeight="1" x14ac:dyDescent="0.25">
      <c r="A1154" s="255"/>
      <c r="B1154" s="200"/>
      <c r="C1154" s="84"/>
      <c r="D1154" s="84"/>
      <c r="E1154" s="165"/>
      <c r="F1154" s="166"/>
      <c r="G1154" s="178"/>
      <c r="H1154" s="201"/>
      <c r="I1154" s="69"/>
      <c r="J1154" s="69"/>
      <c r="K1154" s="69"/>
      <c r="L1154" s="69"/>
      <c r="M1154" s="69"/>
      <c r="N1154" s="69"/>
      <c r="O1154" s="69"/>
      <c r="P1154" s="69"/>
      <c r="Q1154" s="69"/>
      <c r="R1154" s="69"/>
      <c r="S1154" s="69"/>
      <c r="T1154" s="69"/>
      <c r="U1154" s="69"/>
      <c r="V1154" s="69"/>
      <c r="W1154" s="69"/>
      <c r="X1154" s="69"/>
      <c r="Y1154" s="69"/>
      <c r="Z1154" s="69"/>
      <c r="AA1154" s="69"/>
      <c r="AB1154" s="69"/>
    </row>
    <row r="1155" spans="1:28" ht="15" customHeight="1" x14ac:dyDescent="0.25">
      <c r="A1155" s="255"/>
      <c r="B1155" s="200"/>
      <c r="C1155" s="84"/>
      <c r="D1155" s="84"/>
      <c r="E1155" s="165"/>
      <c r="F1155" s="166"/>
      <c r="G1155" s="178"/>
      <c r="H1155" s="201"/>
      <c r="I1155" s="69"/>
      <c r="J1155" s="69"/>
      <c r="K1155" s="69"/>
      <c r="L1155" s="69"/>
      <c r="M1155" s="69"/>
      <c r="N1155" s="69"/>
      <c r="O1155" s="69"/>
      <c r="P1155" s="69"/>
      <c r="Q1155" s="69"/>
      <c r="R1155" s="69"/>
      <c r="S1155" s="69"/>
      <c r="T1155" s="69"/>
      <c r="U1155" s="69"/>
      <c r="V1155" s="69"/>
      <c r="W1155" s="69"/>
      <c r="X1155" s="69"/>
      <c r="Y1155" s="69"/>
      <c r="Z1155" s="69"/>
      <c r="AA1155" s="69"/>
      <c r="AB1155" s="69"/>
    </row>
    <row r="1156" spans="1:28" ht="15" customHeight="1" x14ac:dyDescent="0.2">
      <c r="A1156" s="255"/>
      <c r="B1156" s="197"/>
      <c r="C1156" s="60"/>
      <c r="D1156" s="60"/>
      <c r="E1156" s="165"/>
      <c r="F1156" s="166"/>
      <c r="G1156" s="60"/>
      <c r="H1156" s="61"/>
      <c r="I1156" s="69"/>
      <c r="J1156" s="69"/>
      <c r="K1156" s="69"/>
      <c r="L1156" s="69"/>
      <c r="M1156" s="69"/>
      <c r="N1156" s="69"/>
      <c r="O1156" s="69"/>
      <c r="P1156" s="69"/>
      <c r="Q1156" s="69"/>
      <c r="R1156" s="69"/>
      <c r="S1156" s="69"/>
      <c r="T1156" s="69"/>
      <c r="U1156" s="69"/>
      <c r="V1156" s="69"/>
      <c r="W1156" s="69"/>
      <c r="X1156" s="69"/>
      <c r="Y1156" s="69"/>
      <c r="Z1156" s="69"/>
      <c r="AA1156" s="69"/>
      <c r="AB1156" s="69"/>
    </row>
    <row r="1157" spans="1:28" ht="15" customHeight="1" x14ac:dyDescent="0.2">
      <c r="A1157" s="255"/>
      <c r="B1157" s="296">
        <f>+Presupuesto!$A$81</f>
        <v>15</v>
      </c>
      <c r="C1157" s="719" t="str">
        <f>+Presupuesto!$B$81</f>
        <v>CALEFACCION</v>
      </c>
      <c r="D1157" s="672"/>
      <c r="E1157" s="672"/>
      <c r="F1157" s="672"/>
      <c r="G1157" s="672"/>
      <c r="H1157" s="673"/>
      <c r="I1157" s="69"/>
      <c r="J1157" s="69"/>
      <c r="K1157" s="69"/>
      <c r="L1157" s="69"/>
      <c r="M1157" s="69"/>
      <c r="N1157" s="69"/>
      <c r="O1157" s="69"/>
      <c r="P1157" s="69"/>
      <c r="Q1157" s="69"/>
      <c r="R1157" s="69"/>
      <c r="S1157" s="69"/>
      <c r="T1157" s="69"/>
      <c r="U1157" s="69"/>
      <c r="V1157" s="69"/>
      <c r="W1157" s="69"/>
      <c r="X1157" s="69"/>
      <c r="Y1157" s="69"/>
      <c r="Z1157" s="69"/>
      <c r="AA1157" s="69"/>
      <c r="AB1157" s="69"/>
    </row>
    <row r="1158" spans="1:28" ht="15" customHeight="1" x14ac:dyDescent="0.2">
      <c r="A1158" s="255"/>
      <c r="B1158" s="154" t="str">
        <f>+Presupuesto!A84</f>
        <v>15.3</v>
      </c>
      <c r="C1158" s="674" t="str">
        <f>+Presupuesto!B84</f>
        <v>Radiadores</v>
      </c>
      <c r="D1158" s="672"/>
      <c r="E1158" s="672"/>
      <c r="F1158" s="672"/>
      <c r="G1158" s="673"/>
      <c r="H1158" s="155" t="str">
        <f>+Presupuesto!C84</f>
        <v>gl</v>
      </c>
      <c r="I1158" s="69"/>
      <c r="J1158" s="69"/>
      <c r="K1158" s="69"/>
      <c r="L1158" s="69"/>
      <c r="M1158" s="69"/>
      <c r="N1158" s="69"/>
      <c r="O1158" s="69"/>
      <c r="P1158" s="69"/>
      <c r="Q1158" s="69"/>
      <c r="R1158" s="69"/>
      <c r="S1158" s="69"/>
      <c r="T1158" s="69"/>
      <c r="U1158" s="69"/>
      <c r="V1158" s="69"/>
      <c r="W1158" s="69"/>
      <c r="X1158" s="69"/>
      <c r="Y1158" s="69"/>
      <c r="Z1158" s="69"/>
      <c r="AA1158" s="69"/>
      <c r="AB1158" s="69"/>
    </row>
    <row r="1159" spans="1:28" ht="15" customHeight="1" x14ac:dyDescent="0.25">
      <c r="A1159" s="255"/>
      <c r="B1159" s="675" t="s">
        <v>126</v>
      </c>
      <c r="C1159" s="676"/>
      <c r="D1159" s="214"/>
      <c r="E1159" s="678" t="s">
        <v>123</v>
      </c>
      <c r="F1159" s="157" t="s">
        <v>127</v>
      </c>
      <c r="G1159" s="215" t="s">
        <v>128</v>
      </c>
      <c r="H1159" s="216" t="s">
        <v>127</v>
      </c>
      <c r="I1159" s="69"/>
      <c r="J1159" s="69"/>
      <c r="K1159" s="69"/>
      <c r="L1159" s="69"/>
      <c r="M1159" s="69"/>
      <c r="N1159" s="69"/>
      <c r="O1159" s="69"/>
      <c r="P1159" s="69"/>
      <c r="Q1159" s="69"/>
      <c r="R1159" s="69"/>
      <c r="S1159" s="69"/>
      <c r="T1159" s="69"/>
      <c r="U1159" s="69"/>
      <c r="V1159" s="69"/>
      <c r="W1159" s="69"/>
      <c r="X1159" s="69"/>
      <c r="Y1159" s="69"/>
      <c r="Z1159" s="69"/>
      <c r="AA1159" s="69"/>
      <c r="AB1159" s="69"/>
    </row>
    <row r="1160" spans="1:28" ht="15" customHeight="1" x14ac:dyDescent="0.25">
      <c r="A1160" s="255"/>
      <c r="B1160" s="677"/>
      <c r="C1160" s="659"/>
      <c r="D1160" s="217"/>
      <c r="E1160" s="679"/>
      <c r="F1160" s="161" t="s">
        <v>129</v>
      </c>
      <c r="G1160" s="218" t="s">
        <v>130</v>
      </c>
      <c r="H1160" s="219" t="s">
        <v>124</v>
      </c>
      <c r="I1160" s="69"/>
      <c r="J1160" s="69"/>
      <c r="K1160" s="69"/>
      <c r="L1160" s="69"/>
      <c r="M1160" s="69"/>
      <c r="N1160" s="69"/>
      <c r="O1160" s="69"/>
      <c r="P1160" s="69"/>
      <c r="Q1160" s="69"/>
      <c r="R1160" s="69"/>
      <c r="S1160" s="69"/>
      <c r="T1160" s="69"/>
      <c r="U1160" s="69"/>
      <c r="V1160" s="69"/>
      <c r="W1160" s="69"/>
      <c r="X1160" s="69"/>
      <c r="Y1160" s="69"/>
      <c r="Z1160" s="69"/>
      <c r="AA1160" s="69"/>
      <c r="AB1160" s="69"/>
    </row>
    <row r="1161" spans="1:28" ht="15" customHeight="1" x14ac:dyDescent="0.2">
      <c r="A1161" s="255"/>
      <c r="B1161" s="164"/>
      <c r="C1161" s="86"/>
      <c r="D1161" s="86"/>
      <c r="E1161" s="165"/>
      <c r="F1161" s="166"/>
      <c r="G1161" s="86"/>
      <c r="H1161" s="220"/>
      <c r="I1161" s="69"/>
      <c r="J1161" s="69"/>
      <c r="K1161" s="69"/>
      <c r="L1161" s="69"/>
      <c r="M1161" s="69"/>
      <c r="N1161" s="69"/>
      <c r="O1161" s="69"/>
      <c r="P1161" s="69"/>
      <c r="Q1161" s="69"/>
      <c r="R1161" s="69"/>
      <c r="S1161" s="69"/>
      <c r="T1161" s="69"/>
      <c r="U1161" s="69"/>
      <c r="V1161" s="69"/>
      <c r="W1161" s="69"/>
      <c r="X1161" s="69"/>
      <c r="Y1161" s="69"/>
      <c r="Z1161" s="69"/>
      <c r="AA1161" s="69"/>
      <c r="AB1161" s="69"/>
    </row>
    <row r="1162" spans="1:28" ht="15" customHeight="1" x14ac:dyDescent="0.25">
      <c r="A1162" s="255"/>
      <c r="B1162" s="680" t="s">
        <v>131</v>
      </c>
      <c r="C1162" s="664"/>
      <c r="D1162" s="221"/>
      <c r="E1162" s="168"/>
      <c r="F1162" s="169"/>
      <c r="G1162" s="222"/>
      <c r="H1162" s="223">
        <f>SUM(H1163:H1165)</f>
        <v>3623934.2604197436</v>
      </c>
      <c r="I1162" s="69"/>
      <c r="J1162" s="69"/>
      <c r="K1162" s="69"/>
      <c r="L1162" s="69"/>
      <c r="M1162" s="69"/>
      <c r="N1162" s="69"/>
      <c r="O1162" s="69"/>
      <c r="P1162" s="69"/>
      <c r="Q1162" s="69"/>
      <c r="R1162" s="69"/>
      <c r="S1162" s="69"/>
      <c r="T1162" s="69"/>
      <c r="U1162" s="69"/>
      <c r="V1162" s="69"/>
      <c r="W1162" s="69"/>
      <c r="X1162" s="69"/>
      <c r="Y1162" s="69"/>
      <c r="Z1162" s="69"/>
      <c r="AA1162" s="69"/>
      <c r="AB1162" s="69"/>
    </row>
    <row r="1163" spans="1:28" ht="15" customHeight="1" x14ac:dyDescent="0.25">
      <c r="A1163" s="255"/>
      <c r="B1163" s="264" t="str">
        <f>+'Lista de Precios'!$B$326</f>
        <v>Elementos radiantes aluminio fundido presión H - 500</v>
      </c>
      <c r="C1163" s="64"/>
      <c r="D1163" s="245"/>
      <c r="E1163" s="174" t="str">
        <f>+'Lista de Precios'!$C$326</f>
        <v>u</v>
      </c>
      <c r="F1163" s="175">
        <f>+'Lista de Precios'!$D$326</f>
        <v>60047.436922919653</v>
      </c>
      <c r="G1163" s="272">
        <v>51</v>
      </c>
      <c r="H1163" s="226">
        <f t="shared" ref="H1163:H1165" si="106">PRODUCT(F1163*G1163)</f>
        <v>3062419.2830689023</v>
      </c>
      <c r="I1163" s="69"/>
      <c r="J1163" s="69"/>
      <c r="K1163" s="69"/>
      <c r="L1163" s="69"/>
      <c r="M1163" s="69"/>
      <c r="N1163" s="69"/>
      <c r="O1163" s="69"/>
      <c r="P1163" s="69"/>
      <c r="Q1163" s="69"/>
      <c r="R1163" s="69"/>
      <c r="S1163" s="69"/>
      <c r="T1163" s="69"/>
      <c r="U1163" s="69"/>
      <c r="V1163" s="69"/>
      <c r="W1163" s="69"/>
      <c r="X1163" s="69"/>
      <c r="Y1163" s="69"/>
      <c r="Z1163" s="69"/>
      <c r="AA1163" s="69"/>
      <c r="AB1163" s="69"/>
    </row>
    <row r="1164" spans="1:28" ht="15" customHeight="1" x14ac:dyDescent="0.25">
      <c r="A1164" s="255"/>
      <c r="B1164" s="264" t="str">
        <f>+'Lista de Precios'!$B$327</f>
        <v>Cjtos. Tapones y guarniciones</v>
      </c>
      <c r="C1164" s="64"/>
      <c r="D1164" s="245"/>
      <c r="E1164" s="174" t="str">
        <f>+'Lista de Precios'!$C$327</f>
        <v>u</v>
      </c>
      <c r="F1164" s="175">
        <f>+'Lista de Precios'!$D$327</f>
        <v>10156.509070986718</v>
      </c>
      <c r="G1164" s="272">
        <v>18</v>
      </c>
      <c r="H1164" s="226">
        <f t="shared" si="106"/>
        <v>182817.16327776093</v>
      </c>
      <c r="I1164" s="69"/>
      <c r="J1164" s="69"/>
      <c r="K1164" s="69"/>
      <c r="L1164" s="69"/>
      <c r="M1164" s="69"/>
      <c r="N1164" s="69"/>
      <c r="O1164" s="69"/>
      <c r="P1164" s="69"/>
      <c r="Q1164" s="69"/>
      <c r="R1164" s="69"/>
      <c r="S1164" s="69"/>
      <c r="T1164" s="69"/>
      <c r="U1164" s="69"/>
      <c r="V1164" s="69"/>
      <c r="W1164" s="69"/>
      <c r="X1164" s="69"/>
      <c r="Y1164" s="69"/>
      <c r="Z1164" s="69"/>
      <c r="AA1164" s="69"/>
      <c r="AB1164" s="69"/>
    </row>
    <row r="1165" spans="1:28" ht="15" customHeight="1" x14ac:dyDescent="0.25">
      <c r="A1165" s="255"/>
      <c r="B1165" s="264" t="str">
        <f>+'Lista de Precios'!$B$328</f>
        <v xml:space="preserve">Mensulas regulables para radiador x 10 </v>
      </c>
      <c r="C1165" s="64"/>
      <c r="D1165" s="245"/>
      <c r="E1165" s="174" t="str">
        <f>+'Lista de Precios'!$C$328</f>
        <v>u</v>
      </c>
      <c r="F1165" s="175">
        <f>+'Lista de Precios'!$D$328</f>
        <v>21038.767448504444</v>
      </c>
      <c r="G1165" s="272">
        <v>18</v>
      </c>
      <c r="H1165" s="226">
        <f t="shared" si="106"/>
        <v>378697.81407308002</v>
      </c>
      <c r="I1165" s="69"/>
      <c r="J1165" s="69"/>
      <c r="K1165" s="69"/>
      <c r="L1165" s="69"/>
      <c r="M1165" s="69"/>
      <c r="N1165" s="69"/>
      <c r="O1165" s="69"/>
      <c r="P1165" s="69"/>
      <c r="Q1165" s="69"/>
      <c r="R1165" s="69"/>
      <c r="S1165" s="69"/>
      <c r="T1165" s="69"/>
      <c r="U1165" s="69"/>
      <c r="V1165" s="69"/>
      <c r="W1165" s="69"/>
      <c r="X1165" s="69"/>
      <c r="Y1165" s="69"/>
      <c r="Z1165" s="69"/>
      <c r="AA1165" s="69"/>
      <c r="AB1165" s="69"/>
    </row>
    <row r="1166" spans="1:28" ht="15" customHeight="1" x14ac:dyDescent="0.25">
      <c r="A1166" s="255"/>
      <c r="B1166" s="209"/>
      <c r="C1166" s="227"/>
      <c r="D1166" s="277"/>
      <c r="E1166" s="174"/>
      <c r="F1166" s="175"/>
      <c r="G1166" s="65"/>
      <c r="H1166" s="226"/>
      <c r="I1166" s="69"/>
      <c r="J1166" s="69"/>
      <c r="K1166" s="69"/>
      <c r="L1166" s="69"/>
      <c r="M1166" s="69"/>
      <c r="N1166" s="69"/>
      <c r="O1166" s="69"/>
      <c r="P1166" s="69"/>
      <c r="Q1166" s="69"/>
      <c r="R1166" s="69"/>
      <c r="S1166" s="69"/>
      <c r="T1166" s="69"/>
      <c r="U1166" s="69"/>
      <c r="V1166" s="69"/>
      <c r="W1166" s="69"/>
      <c r="X1166" s="69"/>
      <c r="Y1166" s="69"/>
      <c r="Z1166" s="69"/>
      <c r="AA1166" s="69"/>
      <c r="AB1166" s="69"/>
    </row>
    <row r="1167" spans="1:28" ht="15" customHeight="1" x14ac:dyDescent="0.25">
      <c r="A1167" s="255"/>
      <c r="B1167" s="681" t="s">
        <v>132</v>
      </c>
      <c r="C1167" s="572"/>
      <c r="D1167" s="228"/>
      <c r="E1167" s="183"/>
      <c r="F1167" s="184"/>
      <c r="G1167" s="229"/>
      <c r="H1167" s="230">
        <f>SUM(H1168:H1169)</f>
        <v>296820.85019999999</v>
      </c>
      <c r="I1167" s="69"/>
      <c r="J1167" s="69"/>
      <c r="K1167" s="69"/>
      <c r="L1167" s="69"/>
      <c r="M1167" s="69"/>
      <c r="N1167" s="69"/>
      <c r="O1167" s="69"/>
      <c r="P1167" s="69"/>
      <c r="Q1167" s="69"/>
      <c r="R1167" s="69"/>
      <c r="S1167" s="69"/>
      <c r="T1167" s="69"/>
      <c r="U1167" s="69"/>
      <c r="V1167" s="69"/>
      <c r="W1167" s="69"/>
      <c r="X1167" s="69"/>
      <c r="Y1167" s="69"/>
      <c r="Z1167" s="69"/>
      <c r="AA1167" s="69"/>
      <c r="AB1167" s="69"/>
    </row>
    <row r="1168" spans="1:28" ht="15" customHeight="1" x14ac:dyDescent="0.2">
      <c r="A1168" s="255"/>
      <c r="B1168" s="668" t="s">
        <v>133</v>
      </c>
      <c r="C1168" s="572"/>
      <c r="D1168" s="227"/>
      <c r="E1168" s="174" t="s">
        <v>134</v>
      </c>
      <c r="F1168" s="175">
        <f>+'Mano de Obra'!$J$8</f>
        <v>10110.714599999999</v>
      </c>
      <c r="G1168" s="65">
        <v>20</v>
      </c>
      <c r="H1168" s="226">
        <f t="shared" ref="H1168:H1169" si="107">PRODUCT(F1168*G1168)</f>
        <v>202214.29199999999</v>
      </c>
      <c r="I1168" s="69"/>
      <c r="J1168" s="69"/>
      <c r="K1168" s="69"/>
      <c r="L1168" s="69"/>
      <c r="M1168" s="69"/>
      <c r="N1168" s="69"/>
      <c r="O1168" s="69"/>
      <c r="P1168" s="69"/>
      <c r="Q1168" s="69"/>
      <c r="R1168" s="69"/>
      <c r="S1168" s="69"/>
      <c r="T1168" s="69"/>
      <c r="U1168" s="69"/>
      <c r="V1168" s="69"/>
      <c r="W1168" s="69"/>
      <c r="X1168" s="69"/>
      <c r="Y1168" s="69"/>
      <c r="Z1168" s="69"/>
      <c r="AA1168" s="69"/>
      <c r="AB1168" s="69"/>
    </row>
    <row r="1169" spans="1:28" ht="15" customHeight="1" x14ac:dyDescent="0.2">
      <c r="A1169" s="255"/>
      <c r="B1169" s="668" t="s">
        <v>137</v>
      </c>
      <c r="C1169" s="572"/>
      <c r="D1169" s="227"/>
      <c r="E1169" s="174" t="s">
        <v>134</v>
      </c>
      <c r="F1169" s="175">
        <f>+'Mano de Obra'!$J$10</f>
        <v>8600.5962</v>
      </c>
      <c r="G1169" s="65">
        <v>11</v>
      </c>
      <c r="H1169" s="226">
        <f t="shared" si="107"/>
        <v>94606.558199999999</v>
      </c>
      <c r="I1169" s="69"/>
      <c r="J1169" s="69"/>
      <c r="K1169" s="69"/>
      <c r="L1169" s="69"/>
      <c r="M1169" s="69"/>
      <c r="N1169" s="69"/>
      <c r="O1169" s="69"/>
      <c r="P1169" s="69"/>
      <c r="Q1169" s="69"/>
      <c r="R1169" s="69"/>
      <c r="S1169" s="69"/>
      <c r="T1169" s="69"/>
      <c r="U1169" s="69"/>
      <c r="V1169" s="69"/>
      <c r="W1169" s="69"/>
      <c r="X1169" s="69"/>
      <c r="Y1169" s="69"/>
      <c r="Z1169" s="69"/>
      <c r="AA1169" s="69"/>
      <c r="AB1169" s="69"/>
    </row>
    <row r="1170" spans="1:28" ht="15" customHeight="1" x14ac:dyDescent="0.2">
      <c r="A1170" s="255"/>
      <c r="B1170" s="669"/>
      <c r="C1170" s="670"/>
      <c r="D1170" s="246"/>
      <c r="E1170" s="190"/>
      <c r="F1170" s="247"/>
      <c r="G1170" s="232"/>
      <c r="H1170" s="248"/>
      <c r="I1170" s="69"/>
      <c r="J1170" s="69"/>
      <c r="K1170" s="69"/>
      <c r="L1170" s="69"/>
      <c r="M1170" s="69"/>
      <c r="N1170" s="69"/>
      <c r="O1170" s="69"/>
      <c r="P1170" s="69"/>
      <c r="Q1170" s="69"/>
      <c r="R1170" s="69"/>
      <c r="S1170" s="69"/>
      <c r="T1170" s="69"/>
      <c r="U1170" s="69"/>
      <c r="V1170" s="69"/>
      <c r="W1170" s="69"/>
      <c r="X1170" s="69"/>
      <c r="Y1170" s="69"/>
      <c r="Z1170" s="69"/>
      <c r="AA1170" s="69"/>
      <c r="AB1170" s="69"/>
    </row>
    <row r="1171" spans="1:28" ht="15" customHeight="1" x14ac:dyDescent="0.2">
      <c r="A1171" s="255"/>
      <c r="B1171" s="194"/>
      <c r="C1171" s="234"/>
      <c r="D1171" s="234"/>
      <c r="E1171" s="165"/>
      <c r="F1171" s="166"/>
      <c r="G1171" s="178"/>
      <c r="H1171" s="61"/>
      <c r="I1171" s="69"/>
      <c r="J1171" s="69"/>
      <c r="K1171" s="69"/>
      <c r="L1171" s="69"/>
      <c r="M1171" s="69"/>
      <c r="N1171" s="69"/>
      <c r="O1171" s="69"/>
      <c r="P1171" s="69"/>
      <c r="Q1171" s="69"/>
      <c r="R1171" s="69"/>
      <c r="S1171" s="69"/>
      <c r="T1171" s="69"/>
      <c r="U1171" s="69"/>
      <c r="V1171" s="69"/>
      <c r="W1171" s="69"/>
      <c r="X1171" s="69"/>
      <c r="Y1171" s="69"/>
      <c r="Z1171" s="69"/>
      <c r="AA1171" s="69"/>
      <c r="AB1171" s="69"/>
    </row>
    <row r="1172" spans="1:28" ht="15" customHeight="1" x14ac:dyDescent="0.25">
      <c r="A1172" s="255"/>
      <c r="B1172" s="197"/>
      <c r="C1172" s="60"/>
      <c r="D1172" s="60"/>
      <c r="E1172" s="165"/>
      <c r="F1172" s="166"/>
      <c r="G1172" s="235" t="s">
        <v>136</v>
      </c>
      <c r="H1172" s="236">
        <f>SUM(H1162,H1167)</f>
        <v>3920755.1106197434</v>
      </c>
      <c r="I1172" s="69"/>
      <c r="J1172" s="69"/>
      <c r="K1172" s="69"/>
      <c r="L1172" s="69"/>
      <c r="M1172" s="69"/>
      <c r="N1172" s="69"/>
      <c r="O1172" s="69"/>
      <c r="P1172" s="69"/>
      <c r="Q1172" s="69"/>
      <c r="R1172" s="69"/>
      <c r="S1172" s="69"/>
      <c r="T1172" s="69"/>
      <c r="U1172" s="69"/>
      <c r="V1172" s="69"/>
      <c r="W1172" s="69"/>
      <c r="X1172" s="69"/>
      <c r="Y1172" s="69"/>
      <c r="Z1172" s="69"/>
      <c r="AA1172" s="69"/>
      <c r="AB1172" s="69"/>
    </row>
    <row r="1173" spans="1:28" ht="15" customHeight="1" x14ac:dyDescent="0.25">
      <c r="A1173" s="255"/>
      <c r="B1173" s="200"/>
      <c r="C1173" s="84"/>
      <c r="D1173" s="84"/>
      <c r="E1173" s="165"/>
      <c r="F1173" s="166"/>
      <c r="G1173" s="178"/>
      <c r="H1173" s="201"/>
      <c r="I1173" s="69"/>
      <c r="J1173" s="69"/>
      <c r="K1173" s="69"/>
      <c r="L1173" s="69"/>
      <c r="M1173" s="69"/>
      <c r="N1173" s="69"/>
      <c r="O1173" s="69"/>
      <c r="P1173" s="69"/>
      <c r="Q1173" s="69"/>
      <c r="R1173" s="69"/>
      <c r="S1173" s="69"/>
      <c r="T1173" s="69"/>
      <c r="U1173" s="69"/>
      <c r="V1173" s="69"/>
      <c r="W1173" s="69"/>
      <c r="X1173" s="69"/>
      <c r="Y1173" s="69"/>
      <c r="Z1173" s="69"/>
      <c r="AA1173" s="69"/>
      <c r="AB1173" s="69"/>
    </row>
    <row r="1174" spans="1:28" ht="15" customHeight="1" x14ac:dyDescent="0.25">
      <c r="A1174" s="255"/>
      <c r="B1174" s="200"/>
      <c r="C1174" s="84"/>
      <c r="D1174" s="84"/>
      <c r="E1174" s="165"/>
      <c r="F1174" s="166"/>
      <c r="G1174" s="178"/>
      <c r="H1174" s="201"/>
      <c r="I1174" s="69"/>
      <c r="J1174" s="69"/>
      <c r="K1174" s="69"/>
      <c r="L1174" s="69"/>
      <c r="M1174" s="69"/>
      <c r="N1174" s="69"/>
      <c r="O1174" s="69"/>
      <c r="P1174" s="69"/>
      <c r="Q1174" s="69"/>
      <c r="R1174" s="69"/>
      <c r="S1174" s="69"/>
      <c r="T1174" s="69"/>
      <c r="U1174" s="69"/>
      <c r="V1174" s="69"/>
      <c r="W1174" s="69"/>
      <c r="X1174" s="69"/>
      <c r="Y1174" s="69"/>
      <c r="Z1174" s="69"/>
      <c r="AA1174" s="69"/>
      <c r="AB1174" s="69"/>
    </row>
    <row r="1175" spans="1:28" ht="15" customHeight="1" x14ac:dyDescent="0.2">
      <c r="A1175" s="255"/>
      <c r="B1175" s="197"/>
      <c r="C1175" s="60"/>
      <c r="D1175" s="60"/>
      <c r="E1175" s="165"/>
      <c r="F1175" s="166"/>
      <c r="G1175" s="60"/>
      <c r="H1175" s="61"/>
      <c r="I1175" s="69"/>
      <c r="J1175" s="69"/>
      <c r="K1175" s="69"/>
      <c r="L1175" s="69"/>
      <c r="M1175" s="69"/>
      <c r="N1175" s="69"/>
      <c r="O1175" s="69"/>
      <c r="P1175" s="69"/>
      <c r="Q1175" s="69"/>
      <c r="R1175" s="69"/>
      <c r="S1175" s="69"/>
      <c r="T1175" s="69"/>
      <c r="U1175" s="69"/>
      <c r="V1175" s="69"/>
      <c r="W1175" s="69"/>
      <c r="X1175" s="69"/>
      <c r="Y1175" s="69"/>
      <c r="Z1175" s="69"/>
      <c r="AA1175" s="69"/>
      <c r="AB1175" s="69"/>
    </row>
    <row r="1176" spans="1:28" ht="15" customHeight="1" x14ac:dyDescent="0.2">
      <c r="A1176" s="255"/>
      <c r="B1176" s="296">
        <f>+Presupuesto!$A$81</f>
        <v>15</v>
      </c>
      <c r="C1176" s="719" t="str">
        <f>+Presupuesto!$B$81</f>
        <v>CALEFACCION</v>
      </c>
      <c r="D1176" s="672"/>
      <c r="E1176" s="672"/>
      <c r="F1176" s="672"/>
      <c r="G1176" s="672"/>
      <c r="H1176" s="673"/>
      <c r="I1176" s="69"/>
      <c r="J1176" s="69"/>
      <c r="K1176" s="69"/>
      <c r="L1176" s="69"/>
      <c r="M1176" s="69"/>
      <c r="N1176" s="69"/>
      <c r="O1176" s="69"/>
      <c r="P1176" s="69"/>
      <c r="Q1176" s="69"/>
      <c r="R1176" s="69"/>
      <c r="S1176" s="69"/>
      <c r="T1176" s="69"/>
      <c r="U1176" s="69"/>
      <c r="V1176" s="69"/>
      <c r="W1176" s="69"/>
      <c r="X1176" s="69"/>
      <c r="Y1176" s="69"/>
      <c r="Z1176" s="69"/>
      <c r="AA1176" s="69"/>
      <c r="AB1176" s="69"/>
    </row>
    <row r="1177" spans="1:28" ht="15" customHeight="1" x14ac:dyDescent="0.2">
      <c r="A1177" s="255"/>
      <c r="B1177" s="154" t="str">
        <f>+Presupuesto!A85</f>
        <v>15.4</v>
      </c>
      <c r="C1177" s="674" t="str">
        <f>+Presupuesto!B85</f>
        <v>Accesorios varios</v>
      </c>
      <c r="D1177" s="672"/>
      <c r="E1177" s="672"/>
      <c r="F1177" s="672"/>
      <c r="G1177" s="673"/>
      <c r="H1177" s="155" t="str">
        <f>+Presupuesto!C85</f>
        <v>gl</v>
      </c>
      <c r="I1177" s="69"/>
      <c r="J1177" s="69"/>
      <c r="K1177" s="69"/>
      <c r="L1177" s="69"/>
      <c r="M1177" s="69"/>
      <c r="N1177" s="69"/>
      <c r="O1177" s="69"/>
      <c r="P1177" s="69"/>
      <c r="Q1177" s="69"/>
      <c r="R1177" s="69"/>
      <c r="S1177" s="69"/>
      <c r="T1177" s="69"/>
      <c r="U1177" s="69"/>
      <c r="V1177" s="69"/>
      <c r="W1177" s="69"/>
      <c r="X1177" s="69"/>
      <c r="Y1177" s="69"/>
      <c r="Z1177" s="69"/>
      <c r="AA1177" s="69"/>
      <c r="AB1177" s="69"/>
    </row>
    <row r="1178" spans="1:28" ht="15" customHeight="1" x14ac:dyDescent="0.25">
      <c r="A1178" s="255"/>
      <c r="B1178" s="675" t="s">
        <v>126</v>
      </c>
      <c r="C1178" s="676"/>
      <c r="D1178" s="214"/>
      <c r="E1178" s="678" t="s">
        <v>123</v>
      </c>
      <c r="F1178" s="157" t="s">
        <v>127</v>
      </c>
      <c r="G1178" s="215" t="s">
        <v>128</v>
      </c>
      <c r="H1178" s="216" t="s">
        <v>127</v>
      </c>
      <c r="I1178" s="69"/>
      <c r="J1178" s="69"/>
      <c r="K1178" s="69"/>
      <c r="L1178" s="69"/>
      <c r="M1178" s="69"/>
      <c r="N1178" s="69"/>
      <c r="O1178" s="69"/>
      <c r="P1178" s="69"/>
      <c r="Q1178" s="69"/>
      <c r="R1178" s="69"/>
      <c r="S1178" s="69"/>
      <c r="T1178" s="69"/>
      <c r="U1178" s="69"/>
      <c r="V1178" s="69"/>
      <c r="W1178" s="69"/>
      <c r="X1178" s="69"/>
      <c r="Y1178" s="69"/>
      <c r="Z1178" s="69"/>
      <c r="AA1178" s="69"/>
      <c r="AB1178" s="69"/>
    </row>
    <row r="1179" spans="1:28" ht="15" customHeight="1" x14ac:dyDescent="0.25">
      <c r="A1179" s="255"/>
      <c r="B1179" s="677"/>
      <c r="C1179" s="659"/>
      <c r="D1179" s="217"/>
      <c r="E1179" s="679"/>
      <c r="F1179" s="161" t="s">
        <v>129</v>
      </c>
      <c r="G1179" s="218" t="s">
        <v>130</v>
      </c>
      <c r="H1179" s="219" t="s">
        <v>124</v>
      </c>
      <c r="I1179" s="69"/>
      <c r="J1179" s="69"/>
      <c r="K1179" s="69"/>
      <c r="L1179" s="69"/>
      <c r="M1179" s="69"/>
      <c r="N1179" s="69"/>
      <c r="O1179" s="69"/>
      <c r="P1179" s="69"/>
      <c r="Q1179" s="69"/>
      <c r="R1179" s="69"/>
      <c r="S1179" s="69"/>
      <c r="T1179" s="69"/>
      <c r="U1179" s="69"/>
      <c r="V1179" s="69"/>
      <c r="W1179" s="69"/>
      <c r="X1179" s="69"/>
      <c r="Y1179" s="69"/>
      <c r="Z1179" s="69"/>
      <c r="AA1179" s="69"/>
      <c r="AB1179" s="69"/>
    </row>
    <row r="1180" spans="1:28" ht="15" customHeight="1" x14ac:dyDescent="0.2">
      <c r="A1180" s="255"/>
      <c r="B1180" s="164"/>
      <c r="C1180" s="86"/>
      <c r="D1180" s="86"/>
      <c r="E1180" s="165"/>
      <c r="F1180" s="166"/>
      <c r="G1180" s="86"/>
      <c r="H1180" s="220"/>
      <c r="I1180" s="69"/>
      <c r="J1180" s="69"/>
      <c r="K1180" s="69"/>
      <c r="L1180" s="69"/>
      <c r="M1180" s="69"/>
      <c r="N1180" s="69"/>
      <c r="O1180" s="69"/>
      <c r="P1180" s="69"/>
      <c r="Q1180" s="69"/>
      <c r="R1180" s="69"/>
      <c r="S1180" s="69"/>
      <c r="T1180" s="69"/>
      <c r="U1180" s="69"/>
      <c r="V1180" s="69"/>
      <c r="W1180" s="69"/>
      <c r="X1180" s="69"/>
      <c r="Y1180" s="69"/>
      <c r="Z1180" s="69"/>
      <c r="AA1180" s="69"/>
      <c r="AB1180" s="69"/>
    </row>
    <row r="1181" spans="1:28" ht="15" customHeight="1" x14ac:dyDescent="0.25">
      <c r="A1181" s="255"/>
      <c r="B1181" s="680" t="s">
        <v>131</v>
      </c>
      <c r="C1181" s="664"/>
      <c r="D1181" s="221"/>
      <c r="E1181" s="168"/>
      <c r="F1181" s="169"/>
      <c r="G1181" s="222"/>
      <c r="H1181" s="223">
        <f>SUM(H1182:H1183)</f>
        <v>325909.85283127555</v>
      </c>
      <c r="I1181" s="69"/>
      <c r="J1181" s="69"/>
      <c r="K1181" s="69"/>
      <c r="L1181" s="69"/>
      <c r="M1181" s="69"/>
      <c r="N1181" s="69"/>
      <c r="O1181" s="69"/>
      <c r="P1181" s="69"/>
      <c r="Q1181" s="69"/>
      <c r="R1181" s="69"/>
      <c r="S1181" s="69"/>
      <c r="T1181" s="69"/>
      <c r="U1181" s="69"/>
      <c r="V1181" s="69"/>
      <c r="W1181" s="69"/>
      <c r="X1181" s="69"/>
      <c r="Y1181" s="69"/>
      <c r="Z1181" s="69"/>
      <c r="AA1181" s="69"/>
      <c r="AB1181" s="69"/>
    </row>
    <row r="1182" spans="1:28" ht="15.75" customHeight="1" x14ac:dyDescent="0.25">
      <c r="A1182" s="255"/>
      <c r="B1182" s="171" t="str">
        <f>+'Lista de Precios'!$B$329</f>
        <v>Conjuntos de válvulas de regulación, uniones dobles y grifos de purga de 1/2"</v>
      </c>
      <c r="C1182" s="172"/>
      <c r="D1182" s="245"/>
      <c r="E1182" s="174" t="str">
        <f>+'Lista de Precios'!$C$329</f>
        <v>u</v>
      </c>
      <c r="F1182" s="175">
        <f>+'Lista de Precios'!$D$329</f>
        <v>21594.555416258507</v>
      </c>
      <c r="G1182" s="65">
        <v>9</v>
      </c>
      <c r="H1182" s="226">
        <f t="shared" ref="H1182:H1183" si="108">PRODUCT(F1182*G1182)</f>
        <v>194350.99874632657</v>
      </c>
      <c r="I1182" s="69"/>
      <c r="J1182" s="69"/>
      <c r="K1182" s="69"/>
      <c r="L1182" s="69"/>
      <c r="M1182" s="69"/>
      <c r="N1182" s="69"/>
      <c r="O1182" s="69"/>
      <c r="P1182" s="69"/>
      <c r="Q1182" s="69"/>
      <c r="R1182" s="69"/>
      <c r="S1182" s="69"/>
      <c r="T1182" s="69"/>
      <c r="U1182" s="69"/>
      <c r="V1182" s="69"/>
      <c r="W1182" s="69"/>
      <c r="X1182" s="69"/>
      <c r="Y1182" s="69"/>
      <c r="Z1182" s="69"/>
      <c r="AA1182" s="69"/>
      <c r="AB1182" s="69"/>
    </row>
    <row r="1183" spans="1:28" ht="15" customHeight="1" x14ac:dyDescent="0.25">
      <c r="A1183" s="255"/>
      <c r="B1183" s="171" t="str">
        <f>+'Lista de Precios'!$B$330</f>
        <v>Kit de niples y rosetas</v>
      </c>
      <c r="C1183" s="172"/>
      <c r="D1183" s="245"/>
      <c r="E1183" s="174" t="str">
        <f>+'Lista de Precios'!$C$330</f>
        <v>u</v>
      </c>
      <c r="F1183" s="175">
        <f>+'Lista de Precios'!$D$330</f>
        <v>14617.650453883221</v>
      </c>
      <c r="G1183" s="65">
        <v>9</v>
      </c>
      <c r="H1183" s="226">
        <f t="shared" si="108"/>
        <v>131558.85408494898</v>
      </c>
      <c r="I1183" s="69"/>
      <c r="J1183" s="69"/>
      <c r="K1183" s="69"/>
      <c r="L1183" s="69"/>
      <c r="M1183" s="69"/>
      <c r="N1183" s="69"/>
      <c r="O1183" s="69"/>
      <c r="P1183" s="69"/>
      <c r="Q1183" s="69"/>
      <c r="R1183" s="69"/>
      <c r="S1183" s="69"/>
      <c r="T1183" s="69"/>
      <c r="U1183" s="69"/>
      <c r="V1183" s="69"/>
      <c r="W1183" s="69"/>
      <c r="X1183" s="69"/>
      <c r="Y1183" s="69"/>
      <c r="Z1183" s="69"/>
      <c r="AA1183" s="69"/>
      <c r="AB1183" s="69"/>
    </row>
    <row r="1184" spans="1:28" ht="15" customHeight="1" x14ac:dyDescent="0.25">
      <c r="A1184" s="255"/>
      <c r="B1184" s="209"/>
      <c r="C1184" s="227"/>
      <c r="D1184" s="277"/>
      <c r="E1184" s="174"/>
      <c r="F1184" s="175"/>
      <c r="G1184" s="65"/>
      <c r="H1184" s="226"/>
      <c r="I1184" s="69"/>
      <c r="J1184" s="69"/>
      <c r="K1184" s="69"/>
      <c r="L1184" s="69"/>
      <c r="M1184" s="69"/>
      <c r="N1184" s="69"/>
      <c r="O1184" s="69"/>
      <c r="P1184" s="69"/>
      <c r="Q1184" s="69"/>
      <c r="R1184" s="69"/>
      <c r="S1184" s="69"/>
      <c r="T1184" s="69"/>
      <c r="U1184" s="69"/>
      <c r="V1184" s="69"/>
      <c r="W1184" s="69"/>
      <c r="X1184" s="69"/>
      <c r="Y1184" s="69"/>
      <c r="Z1184" s="69"/>
      <c r="AA1184" s="69"/>
      <c r="AB1184" s="69"/>
    </row>
    <row r="1185" spans="1:28" ht="15" customHeight="1" x14ac:dyDescent="0.25">
      <c r="A1185" s="255"/>
      <c r="B1185" s="681" t="s">
        <v>132</v>
      </c>
      <c r="C1185" s="572"/>
      <c r="D1185" s="228"/>
      <c r="E1185" s="183"/>
      <c r="F1185" s="184"/>
      <c r="G1185" s="229"/>
      <c r="H1185" s="230">
        <f>SUM(H1186:H1187)</f>
        <v>67754.765400000004</v>
      </c>
      <c r="I1185" s="69"/>
      <c r="J1185" s="69"/>
      <c r="K1185" s="69"/>
      <c r="L1185" s="69"/>
      <c r="M1185" s="69"/>
      <c r="N1185" s="69"/>
      <c r="O1185" s="69"/>
      <c r="P1185" s="69"/>
      <c r="Q1185" s="69"/>
      <c r="R1185" s="69"/>
      <c r="S1185" s="69"/>
      <c r="T1185" s="69"/>
      <c r="U1185" s="69"/>
      <c r="V1185" s="69"/>
      <c r="W1185" s="69"/>
      <c r="X1185" s="69"/>
      <c r="Y1185" s="69"/>
      <c r="Z1185" s="69"/>
      <c r="AA1185" s="69"/>
      <c r="AB1185" s="69"/>
    </row>
    <row r="1186" spans="1:28" ht="15" customHeight="1" x14ac:dyDescent="0.2">
      <c r="A1186" s="255"/>
      <c r="B1186" s="668" t="s">
        <v>133</v>
      </c>
      <c r="C1186" s="572"/>
      <c r="D1186" s="227"/>
      <c r="E1186" s="174" t="s">
        <v>134</v>
      </c>
      <c r="F1186" s="175">
        <f>+'Mano de Obra'!$J$8</f>
        <v>10110.714599999999</v>
      </c>
      <c r="G1186" s="65">
        <v>5</v>
      </c>
      <c r="H1186" s="226">
        <f t="shared" ref="H1186:H1187" si="109">PRODUCT(F1186*G1186)</f>
        <v>50553.572999999997</v>
      </c>
      <c r="I1186" s="69"/>
      <c r="J1186" s="69"/>
      <c r="K1186" s="69"/>
      <c r="L1186" s="69"/>
      <c r="M1186" s="69"/>
      <c r="N1186" s="69"/>
      <c r="O1186" s="69"/>
      <c r="P1186" s="69"/>
      <c r="Q1186" s="69"/>
      <c r="R1186" s="69"/>
      <c r="S1186" s="69"/>
      <c r="T1186" s="69"/>
      <c r="U1186" s="69"/>
      <c r="V1186" s="69"/>
      <c r="W1186" s="69"/>
      <c r="X1186" s="69"/>
      <c r="Y1186" s="69"/>
      <c r="Z1186" s="69"/>
      <c r="AA1186" s="69"/>
      <c r="AB1186" s="69"/>
    </row>
    <row r="1187" spans="1:28" ht="15" customHeight="1" x14ac:dyDescent="0.2">
      <c r="A1187" s="255"/>
      <c r="B1187" s="668" t="s">
        <v>137</v>
      </c>
      <c r="C1187" s="572"/>
      <c r="D1187" s="227"/>
      <c r="E1187" s="174" t="s">
        <v>134</v>
      </c>
      <c r="F1187" s="175">
        <f>+'Mano de Obra'!$J$10</f>
        <v>8600.5962</v>
      </c>
      <c r="G1187" s="65">
        <v>2</v>
      </c>
      <c r="H1187" s="226">
        <f t="shared" si="109"/>
        <v>17201.1924</v>
      </c>
      <c r="I1187" s="69"/>
      <c r="J1187" s="69"/>
      <c r="K1187" s="69"/>
      <c r="L1187" s="69"/>
      <c r="M1187" s="69"/>
      <c r="N1187" s="69"/>
      <c r="O1187" s="69"/>
      <c r="P1187" s="69"/>
      <c r="Q1187" s="69"/>
      <c r="R1187" s="69"/>
      <c r="S1187" s="69"/>
      <c r="T1187" s="69"/>
      <c r="U1187" s="69"/>
      <c r="V1187" s="69"/>
      <c r="W1187" s="69"/>
      <c r="X1187" s="69"/>
      <c r="Y1187" s="69"/>
      <c r="Z1187" s="69"/>
      <c r="AA1187" s="69"/>
      <c r="AB1187" s="69"/>
    </row>
    <row r="1188" spans="1:28" ht="15" customHeight="1" x14ac:dyDescent="0.2">
      <c r="A1188" s="255"/>
      <c r="B1188" s="669"/>
      <c r="C1188" s="670"/>
      <c r="D1188" s="246"/>
      <c r="E1188" s="190"/>
      <c r="F1188" s="247"/>
      <c r="G1188" s="232"/>
      <c r="H1188" s="248"/>
      <c r="I1188" s="69"/>
      <c r="J1188" s="69"/>
      <c r="K1188" s="69"/>
      <c r="L1188" s="69"/>
      <c r="M1188" s="69"/>
      <c r="N1188" s="69"/>
      <c r="O1188" s="69"/>
      <c r="P1188" s="69"/>
      <c r="Q1188" s="69"/>
      <c r="R1188" s="69"/>
      <c r="S1188" s="69"/>
      <c r="T1188" s="69"/>
      <c r="U1188" s="69"/>
      <c r="V1188" s="69"/>
      <c r="W1188" s="69"/>
      <c r="X1188" s="69"/>
      <c r="Y1188" s="69"/>
      <c r="Z1188" s="69"/>
      <c r="AA1188" s="69"/>
      <c r="AB1188" s="69"/>
    </row>
    <row r="1189" spans="1:28" ht="15" customHeight="1" x14ac:dyDescent="0.2">
      <c r="A1189" s="255"/>
      <c r="B1189" s="194"/>
      <c r="C1189" s="234"/>
      <c r="D1189" s="234"/>
      <c r="E1189" s="165"/>
      <c r="F1189" s="166"/>
      <c r="G1189" s="178"/>
      <c r="H1189" s="61"/>
      <c r="I1189" s="69"/>
      <c r="J1189" s="69"/>
      <c r="K1189" s="69"/>
      <c r="L1189" s="69"/>
      <c r="M1189" s="69"/>
      <c r="N1189" s="69"/>
      <c r="O1189" s="69"/>
      <c r="P1189" s="69"/>
      <c r="Q1189" s="69"/>
      <c r="R1189" s="69"/>
      <c r="S1189" s="69"/>
      <c r="T1189" s="69"/>
      <c r="U1189" s="69"/>
      <c r="V1189" s="69"/>
      <c r="W1189" s="69"/>
      <c r="X1189" s="69"/>
      <c r="Y1189" s="69"/>
      <c r="Z1189" s="69"/>
      <c r="AA1189" s="69"/>
      <c r="AB1189" s="69"/>
    </row>
    <row r="1190" spans="1:28" ht="15" customHeight="1" x14ac:dyDescent="0.25">
      <c r="A1190" s="255"/>
      <c r="B1190" s="197"/>
      <c r="C1190" s="60"/>
      <c r="D1190" s="60"/>
      <c r="E1190" s="165"/>
      <c r="F1190" s="166"/>
      <c r="G1190" s="235" t="s">
        <v>136</v>
      </c>
      <c r="H1190" s="236">
        <f>SUM(H1181,H1185)</f>
        <v>393664.61823127558</v>
      </c>
      <c r="I1190" s="69"/>
      <c r="J1190" s="69"/>
      <c r="K1190" s="69"/>
      <c r="L1190" s="69"/>
      <c r="M1190" s="69"/>
      <c r="N1190" s="69"/>
      <c r="O1190" s="69"/>
      <c r="P1190" s="69"/>
      <c r="Q1190" s="69"/>
      <c r="R1190" s="69"/>
      <c r="S1190" s="69"/>
      <c r="T1190" s="69"/>
      <c r="U1190" s="69"/>
      <c r="V1190" s="69"/>
      <c r="W1190" s="69"/>
      <c r="X1190" s="69"/>
      <c r="Y1190" s="69"/>
      <c r="Z1190" s="69"/>
      <c r="AA1190" s="69"/>
      <c r="AB1190" s="69"/>
    </row>
    <row r="1191" spans="1:28" ht="15" customHeight="1" x14ac:dyDescent="0.25">
      <c r="A1191" s="255"/>
      <c r="B1191" s="200"/>
      <c r="C1191" s="84"/>
      <c r="D1191" s="84"/>
      <c r="E1191" s="165"/>
      <c r="F1191" s="166"/>
      <c r="G1191" s="178"/>
      <c r="H1191" s="201"/>
      <c r="I1191" s="69"/>
      <c r="J1191" s="69"/>
      <c r="K1191" s="69"/>
      <c r="L1191" s="69"/>
      <c r="M1191" s="69"/>
      <c r="N1191" s="69"/>
      <c r="O1191" s="69"/>
      <c r="P1191" s="69"/>
      <c r="Q1191" s="69"/>
      <c r="R1191" s="69"/>
      <c r="S1191" s="69"/>
      <c r="T1191" s="69"/>
      <c r="U1191" s="69"/>
      <c r="V1191" s="69"/>
      <c r="W1191" s="69"/>
      <c r="X1191" s="69"/>
      <c r="Y1191" s="69"/>
      <c r="Z1191" s="69"/>
      <c r="AA1191" s="69"/>
      <c r="AB1191" s="69"/>
    </row>
    <row r="1192" spans="1:28" ht="15" customHeight="1" x14ac:dyDescent="0.25">
      <c r="A1192" s="255"/>
      <c r="B1192" s="200"/>
      <c r="C1192" s="84"/>
      <c r="D1192" s="84"/>
      <c r="E1192" s="165"/>
      <c r="F1192" s="166"/>
      <c r="G1192" s="178"/>
      <c r="H1192" s="201"/>
      <c r="I1192" s="69"/>
      <c r="J1192" s="69"/>
      <c r="K1192" s="69"/>
      <c r="L1192" s="69"/>
      <c r="M1192" s="69"/>
      <c r="N1192" s="69"/>
      <c r="O1192" s="69"/>
      <c r="P1192" s="69"/>
      <c r="Q1192" s="69"/>
      <c r="R1192" s="69"/>
      <c r="S1192" s="69"/>
      <c r="T1192" s="69"/>
      <c r="U1192" s="69"/>
      <c r="V1192" s="69"/>
      <c r="W1192" s="69"/>
      <c r="X1192" s="69"/>
      <c r="Y1192" s="69"/>
      <c r="Z1192" s="69"/>
      <c r="AA1192" s="69"/>
      <c r="AB1192" s="69"/>
    </row>
    <row r="1193" spans="1:28" ht="15" customHeight="1" x14ac:dyDescent="0.2">
      <c r="A1193" s="255"/>
      <c r="B1193" s="197"/>
      <c r="C1193" s="60"/>
      <c r="D1193" s="60"/>
      <c r="E1193" s="165"/>
      <c r="F1193" s="166"/>
      <c r="G1193" s="60"/>
      <c r="H1193" s="61"/>
      <c r="I1193" s="69"/>
      <c r="J1193" s="69"/>
      <c r="K1193" s="69"/>
      <c r="L1193" s="69"/>
      <c r="M1193" s="69"/>
      <c r="N1193" s="69"/>
      <c r="O1193" s="69"/>
      <c r="P1193" s="69"/>
      <c r="Q1193" s="69"/>
      <c r="R1193" s="69"/>
      <c r="S1193" s="69"/>
      <c r="T1193" s="69"/>
      <c r="U1193" s="69"/>
      <c r="V1193" s="69"/>
      <c r="W1193" s="69"/>
      <c r="X1193" s="69"/>
      <c r="Y1193" s="69"/>
      <c r="Z1193" s="69"/>
      <c r="AA1193" s="69"/>
      <c r="AB1193" s="69"/>
    </row>
    <row r="1194" spans="1:28" ht="15" customHeight="1" x14ac:dyDescent="0.2">
      <c r="A1194" s="255"/>
      <c r="B1194" s="296">
        <f>+Presupuesto!$A$81</f>
        <v>15</v>
      </c>
      <c r="C1194" s="719" t="str">
        <f>+Presupuesto!$B$81</f>
        <v>CALEFACCION</v>
      </c>
      <c r="D1194" s="672"/>
      <c r="E1194" s="672"/>
      <c r="F1194" s="672"/>
      <c r="G1194" s="672"/>
      <c r="H1194" s="673"/>
      <c r="I1194" s="69"/>
      <c r="J1194" s="69"/>
      <c r="K1194" s="69"/>
      <c r="L1194" s="69"/>
      <c r="M1194" s="69"/>
      <c r="N1194" s="69"/>
      <c r="O1194" s="69"/>
      <c r="P1194" s="69"/>
      <c r="Q1194" s="69"/>
      <c r="R1194" s="69"/>
      <c r="S1194" s="69"/>
      <c r="T1194" s="69"/>
      <c r="U1194" s="69"/>
      <c r="V1194" s="69"/>
      <c r="W1194" s="69"/>
      <c r="X1194" s="69"/>
      <c r="Y1194" s="69"/>
      <c r="Z1194" s="69"/>
      <c r="AA1194" s="69"/>
      <c r="AB1194" s="69"/>
    </row>
    <row r="1195" spans="1:28" ht="15" customHeight="1" x14ac:dyDescent="0.2">
      <c r="A1195" s="255"/>
      <c r="B1195" s="154" t="str">
        <f>+Presupuesto!A86</f>
        <v>15.5</v>
      </c>
      <c r="C1195" s="674" t="str">
        <f>+Presupuesto!B86</f>
        <v>Prueba y ajuste de instalacion y puesta a punto</v>
      </c>
      <c r="D1195" s="672"/>
      <c r="E1195" s="672"/>
      <c r="F1195" s="672"/>
      <c r="G1195" s="673"/>
      <c r="H1195" s="155" t="str">
        <f>+Presupuesto!C86</f>
        <v>gl</v>
      </c>
      <c r="I1195" s="69"/>
      <c r="J1195" s="69"/>
      <c r="K1195" s="69"/>
      <c r="L1195" s="69"/>
      <c r="M1195" s="69"/>
      <c r="N1195" s="69"/>
      <c r="O1195" s="69"/>
      <c r="P1195" s="69"/>
      <c r="Q1195" s="69"/>
      <c r="R1195" s="69"/>
      <c r="S1195" s="69"/>
      <c r="T1195" s="69"/>
      <c r="U1195" s="69"/>
      <c r="V1195" s="69"/>
      <c r="W1195" s="69"/>
      <c r="X1195" s="69"/>
      <c r="Y1195" s="69"/>
      <c r="Z1195" s="69"/>
      <c r="AA1195" s="69"/>
      <c r="AB1195" s="69"/>
    </row>
    <row r="1196" spans="1:28" ht="15" customHeight="1" x14ac:dyDescent="0.25">
      <c r="A1196" s="255"/>
      <c r="B1196" s="675" t="s">
        <v>126</v>
      </c>
      <c r="C1196" s="676"/>
      <c r="D1196" s="214"/>
      <c r="E1196" s="678" t="s">
        <v>123</v>
      </c>
      <c r="F1196" s="157" t="s">
        <v>127</v>
      </c>
      <c r="G1196" s="215" t="s">
        <v>128</v>
      </c>
      <c r="H1196" s="216" t="s">
        <v>127</v>
      </c>
      <c r="I1196" s="69"/>
      <c r="J1196" s="69"/>
      <c r="K1196" s="69"/>
      <c r="L1196" s="69"/>
      <c r="M1196" s="69"/>
      <c r="N1196" s="69"/>
      <c r="O1196" s="69"/>
      <c r="P1196" s="69"/>
      <c r="Q1196" s="69"/>
      <c r="R1196" s="69"/>
      <c r="S1196" s="69"/>
      <c r="T1196" s="69"/>
      <c r="U1196" s="69"/>
      <c r="V1196" s="69"/>
      <c r="W1196" s="69"/>
      <c r="X1196" s="69"/>
      <c r="Y1196" s="69"/>
      <c r="Z1196" s="69"/>
      <c r="AA1196" s="69"/>
      <c r="AB1196" s="69"/>
    </row>
    <row r="1197" spans="1:28" ht="15" customHeight="1" x14ac:dyDescent="0.25">
      <c r="A1197" s="255"/>
      <c r="B1197" s="677"/>
      <c r="C1197" s="659"/>
      <c r="D1197" s="217"/>
      <c r="E1197" s="679"/>
      <c r="F1197" s="161" t="s">
        <v>129</v>
      </c>
      <c r="G1197" s="218" t="s">
        <v>130</v>
      </c>
      <c r="H1197" s="219" t="s">
        <v>124</v>
      </c>
      <c r="I1197" s="69"/>
      <c r="J1197" s="69"/>
      <c r="K1197" s="69"/>
      <c r="L1197" s="69"/>
      <c r="M1197" s="69"/>
      <c r="N1197" s="69"/>
      <c r="O1197" s="69"/>
      <c r="P1197" s="69"/>
      <c r="Q1197" s="69"/>
      <c r="R1197" s="69"/>
      <c r="S1197" s="69"/>
      <c r="T1197" s="69"/>
      <c r="U1197" s="69"/>
      <c r="V1197" s="69"/>
      <c r="W1197" s="69"/>
      <c r="X1197" s="69"/>
      <c r="Y1197" s="69"/>
      <c r="Z1197" s="69"/>
      <c r="AA1197" s="69"/>
      <c r="AB1197" s="69"/>
    </row>
    <row r="1198" spans="1:28" ht="15" customHeight="1" x14ac:dyDescent="0.2">
      <c r="A1198" s="255"/>
      <c r="B1198" s="164"/>
      <c r="C1198" s="86"/>
      <c r="D1198" s="86"/>
      <c r="E1198" s="165"/>
      <c r="F1198" s="166"/>
      <c r="G1198" s="86"/>
      <c r="H1198" s="220"/>
      <c r="I1198" s="69"/>
      <c r="J1198" s="69"/>
      <c r="K1198" s="69"/>
      <c r="L1198" s="69"/>
      <c r="M1198" s="69"/>
      <c r="N1198" s="69"/>
      <c r="O1198" s="69"/>
      <c r="P1198" s="69"/>
      <c r="Q1198" s="69"/>
      <c r="R1198" s="69"/>
      <c r="S1198" s="69"/>
      <c r="T1198" s="69"/>
      <c r="U1198" s="69"/>
      <c r="V1198" s="69"/>
      <c r="W1198" s="69"/>
      <c r="X1198" s="69"/>
      <c r="Y1198" s="69"/>
      <c r="Z1198" s="69"/>
      <c r="AA1198" s="69"/>
      <c r="AB1198" s="69"/>
    </row>
    <row r="1199" spans="1:28" ht="15" customHeight="1" x14ac:dyDescent="0.25">
      <c r="A1199" s="255"/>
      <c r="B1199" s="680" t="s">
        <v>131</v>
      </c>
      <c r="C1199" s="664"/>
      <c r="D1199" s="221"/>
      <c r="E1199" s="168"/>
      <c r="F1199" s="169"/>
      <c r="G1199" s="222"/>
      <c r="H1199" s="223"/>
      <c r="I1199" s="69"/>
      <c r="J1199" s="69"/>
      <c r="K1199" s="69"/>
      <c r="L1199" s="69"/>
      <c r="M1199" s="69"/>
      <c r="N1199" s="69"/>
      <c r="O1199" s="69"/>
      <c r="P1199" s="69"/>
      <c r="Q1199" s="69"/>
      <c r="R1199" s="69"/>
      <c r="S1199" s="69"/>
      <c r="T1199" s="69"/>
      <c r="U1199" s="69"/>
      <c r="V1199" s="69"/>
      <c r="W1199" s="69"/>
      <c r="X1199" s="69"/>
      <c r="Y1199" s="69"/>
      <c r="Z1199" s="69"/>
      <c r="AA1199" s="69"/>
      <c r="AB1199" s="69"/>
    </row>
    <row r="1200" spans="1:28" ht="15" customHeight="1" x14ac:dyDescent="0.25">
      <c r="A1200" s="255"/>
      <c r="B1200" s="209"/>
      <c r="C1200" s="227"/>
      <c r="D1200" s="277"/>
      <c r="E1200" s="174"/>
      <c r="F1200" s="175"/>
      <c r="G1200" s="65"/>
      <c r="H1200" s="226"/>
      <c r="I1200" s="69"/>
      <c r="J1200" s="69"/>
      <c r="K1200" s="69"/>
      <c r="L1200" s="69"/>
      <c r="M1200" s="69"/>
      <c r="N1200" s="69"/>
      <c r="O1200" s="69"/>
      <c r="P1200" s="69"/>
      <c r="Q1200" s="69"/>
      <c r="R1200" s="69"/>
      <c r="S1200" s="69"/>
      <c r="T1200" s="69"/>
      <c r="U1200" s="69"/>
      <c r="V1200" s="69"/>
      <c r="W1200" s="69"/>
      <c r="X1200" s="69"/>
      <c r="Y1200" s="69"/>
      <c r="Z1200" s="69"/>
      <c r="AA1200" s="69"/>
      <c r="AB1200" s="69"/>
    </row>
    <row r="1201" spans="1:28" ht="15" customHeight="1" x14ac:dyDescent="0.25">
      <c r="A1201" s="255"/>
      <c r="B1201" s="681" t="s">
        <v>132</v>
      </c>
      <c r="C1201" s="572"/>
      <c r="D1201" s="228"/>
      <c r="E1201" s="183"/>
      <c r="F1201" s="184"/>
      <c r="G1201" s="229"/>
      <c r="H1201" s="230">
        <f>SUM(H1202:H1203)</f>
        <v>57644.050799999997</v>
      </c>
      <c r="I1201" s="69"/>
      <c r="J1201" s="69"/>
      <c r="K1201" s="69"/>
      <c r="L1201" s="69"/>
      <c r="M1201" s="69"/>
      <c r="N1201" s="69"/>
      <c r="O1201" s="69"/>
      <c r="P1201" s="69"/>
      <c r="Q1201" s="69"/>
      <c r="R1201" s="69"/>
      <c r="S1201" s="69"/>
      <c r="T1201" s="69"/>
      <c r="U1201" s="69"/>
      <c r="V1201" s="69"/>
      <c r="W1201" s="69"/>
      <c r="X1201" s="69"/>
      <c r="Y1201" s="69"/>
      <c r="Z1201" s="69"/>
      <c r="AA1201" s="69"/>
      <c r="AB1201" s="69"/>
    </row>
    <row r="1202" spans="1:28" ht="15" customHeight="1" x14ac:dyDescent="0.2">
      <c r="A1202" s="255"/>
      <c r="B1202" s="668" t="s">
        <v>133</v>
      </c>
      <c r="C1202" s="572"/>
      <c r="D1202" s="227"/>
      <c r="E1202" s="174" t="s">
        <v>134</v>
      </c>
      <c r="F1202" s="175">
        <f>+'Mano de Obra'!$J$8</f>
        <v>10110.714599999999</v>
      </c>
      <c r="G1202" s="65">
        <v>4</v>
      </c>
      <c r="H1202" s="226">
        <f t="shared" ref="H1202:H1203" si="110">PRODUCT(F1202*G1202)</f>
        <v>40442.858399999997</v>
      </c>
      <c r="I1202" s="69"/>
      <c r="J1202" s="69"/>
      <c r="K1202" s="69"/>
      <c r="L1202" s="69"/>
      <c r="M1202" s="69"/>
      <c r="N1202" s="69"/>
      <c r="O1202" s="69"/>
      <c r="P1202" s="69"/>
      <c r="Q1202" s="69"/>
      <c r="R1202" s="69"/>
      <c r="S1202" s="69"/>
      <c r="T1202" s="69"/>
      <c r="U1202" s="69"/>
      <c r="V1202" s="69"/>
      <c r="W1202" s="69"/>
      <c r="X1202" s="69"/>
      <c r="Y1202" s="69"/>
      <c r="Z1202" s="69"/>
      <c r="AA1202" s="69"/>
      <c r="AB1202" s="69"/>
    </row>
    <row r="1203" spans="1:28" ht="15" customHeight="1" x14ac:dyDescent="0.2">
      <c r="A1203" s="255"/>
      <c r="B1203" s="668" t="s">
        <v>137</v>
      </c>
      <c r="C1203" s="572"/>
      <c r="D1203" s="227"/>
      <c r="E1203" s="174" t="s">
        <v>134</v>
      </c>
      <c r="F1203" s="175">
        <f>+'Mano de Obra'!$J$10</f>
        <v>8600.5962</v>
      </c>
      <c r="G1203" s="65">
        <v>2</v>
      </c>
      <c r="H1203" s="226">
        <f t="shared" si="110"/>
        <v>17201.1924</v>
      </c>
      <c r="I1203" s="69"/>
      <c r="J1203" s="69"/>
      <c r="K1203" s="69"/>
      <c r="L1203" s="69"/>
      <c r="M1203" s="69"/>
      <c r="N1203" s="69"/>
      <c r="O1203" s="69"/>
      <c r="P1203" s="69"/>
      <c r="Q1203" s="69"/>
      <c r="R1203" s="69"/>
      <c r="S1203" s="69"/>
      <c r="T1203" s="69"/>
      <c r="U1203" s="69"/>
      <c r="V1203" s="69"/>
      <c r="W1203" s="69"/>
      <c r="X1203" s="69"/>
      <c r="Y1203" s="69"/>
      <c r="Z1203" s="69"/>
      <c r="AA1203" s="69"/>
      <c r="AB1203" s="69"/>
    </row>
    <row r="1204" spans="1:28" ht="15" customHeight="1" x14ac:dyDescent="0.2">
      <c r="A1204" s="255"/>
      <c r="B1204" s="669"/>
      <c r="C1204" s="670"/>
      <c r="D1204" s="246"/>
      <c r="E1204" s="190"/>
      <c r="F1204" s="247"/>
      <c r="G1204" s="232"/>
      <c r="H1204" s="248"/>
      <c r="I1204" s="69"/>
      <c r="J1204" s="69"/>
      <c r="K1204" s="69"/>
      <c r="L1204" s="69"/>
      <c r="M1204" s="69"/>
      <c r="N1204" s="69"/>
      <c r="O1204" s="69"/>
      <c r="P1204" s="69"/>
      <c r="Q1204" s="69"/>
      <c r="R1204" s="69"/>
      <c r="S1204" s="69"/>
      <c r="T1204" s="69"/>
      <c r="U1204" s="69"/>
      <c r="V1204" s="69"/>
      <c r="W1204" s="69"/>
      <c r="X1204" s="69"/>
      <c r="Y1204" s="69"/>
      <c r="Z1204" s="69"/>
      <c r="AA1204" s="69"/>
      <c r="AB1204" s="69"/>
    </row>
    <row r="1205" spans="1:28" ht="15" customHeight="1" x14ac:dyDescent="0.2">
      <c r="A1205" s="255"/>
      <c r="B1205" s="194"/>
      <c r="C1205" s="234"/>
      <c r="D1205" s="234"/>
      <c r="E1205" s="165"/>
      <c r="F1205" s="166"/>
      <c r="G1205" s="178"/>
      <c r="H1205" s="61"/>
      <c r="I1205" s="69"/>
      <c r="J1205" s="69"/>
      <c r="K1205" s="69"/>
      <c r="L1205" s="69"/>
      <c r="M1205" s="69"/>
      <c r="N1205" s="69"/>
      <c r="O1205" s="69"/>
      <c r="P1205" s="69"/>
      <c r="Q1205" s="69"/>
      <c r="R1205" s="69"/>
      <c r="S1205" s="69"/>
      <c r="T1205" s="69"/>
      <c r="U1205" s="69"/>
      <c r="V1205" s="69"/>
      <c r="W1205" s="69"/>
      <c r="X1205" s="69"/>
      <c r="Y1205" s="69"/>
      <c r="Z1205" s="69"/>
      <c r="AA1205" s="69"/>
      <c r="AB1205" s="69"/>
    </row>
    <row r="1206" spans="1:28" ht="15" customHeight="1" x14ac:dyDescent="0.25">
      <c r="A1206" s="255"/>
      <c r="B1206" s="197"/>
      <c r="C1206" s="60"/>
      <c r="D1206" s="60"/>
      <c r="E1206" s="165"/>
      <c r="F1206" s="166"/>
      <c r="G1206" s="235" t="s">
        <v>136</v>
      </c>
      <c r="H1206" s="236">
        <f>SUM(H1199,H1201)</f>
        <v>57644.050799999997</v>
      </c>
      <c r="I1206" s="69"/>
      <c r="J1206" s="69"/>
      <c r="K1206" s="69"/>
      <c r="L1206" s="69"/>
      <c r="M1206" s="69"/>
      <c r="N1206" s="69"/>
      <c r="O1206" s="69"/>
      <c r="P1206" s="69"/>
      <c r="Q1206" s="69"/>
      <c r="R1206" s="69"/>
      <c r="S1206" s="69"/>
      <c r="T1206" s="69"/>
      <c r="U1206" s="69"/>
      <c r="V1206" s="69"/>
      <c r="W1206" s="69"/>
      <c r="X1206" s="69"/>
      <c r="Y1206" s="69"/>
      <c r="Z1206" s="69"/>
      <c r="AA1206" s="69"/>
      <c r="AB1206" s="69"/>
    </row>
    <row r="1207" spans="1:28" ht="15" customHeight="1" x14ac:dyDescent="0.25">
      <c r="A1207" s="255"/>
      <c r="B1207" s="200"/>
      <c r="C1207" s="84"/>
      <c r="D1207" s="84"/>
      <c r="E1207" s="165"/>
      <c r="F1207" s="166"/>
      <c r="G1207" s="178"/>
      <c r="H1207" s="201"/>
      <c r="I1207" s="69"/>
      <c r="J1207" s="69"/>
      <c r="K1207" s="69"/>
      <c r="L1207" s="69"/>
      <c r="M1207" s="69"/>
      <c r="N1207" s="69"/>
      <c r="O1207" s="69"/>
      <c r="P1207" s="69"/>
      <c r="Q1207" s="69"/>
      <c r="R1207" s="69"/>
      <c r="S1207" s="69"/>
      <c r="T1207" s="69"/>
      <c r="U1207" s="69"/>
      <c r="V1207" s="69"/>
      <c r="W1207" s="69"/>
      <c r="X1207" s="69"/>
      <c r="Y1207" s="69"/>
      <c r="Z1207" s="69"/>
      <c r="AA1207" s="69"/>
      <c r="AB1207" s="69"/>
    </row>
    <row r="1208" spans="1:28" ht="15" customHeight="1" x14ac:dyDescent="0.25">
      <c r="A1208" s="255"/>
      <c r="B1208" s="200"/>
      <c r="C1208" s="84"/>
      <c r="D1208" s="84"/>
      <c r="E1208" s="165"/>
      <c r="F1208" s="166"/>
      <c r="G1208" s="178"/>
      <c r="H1208" s="201"/>
      <c r="I1208" s="69"/>
      <c r="J1208" s="69"/>
      <c r="K1208" s="69"/>
      <c r="L1208" s="69"/>
      <c r="M1208" s="69"/>
      <c r="N1208" s="69"/>
      <c r="O1208" s="69"/>
      <c r="P1208" s="69"/>
      <c r="Q1208" s="69"/>
      <c r="R1208" s="69"/>
      <c r="S1208" s="69"/>
      <c r="T1208" s="69"/>
      <c r="U1208" s="69"/>
      <c r="V1208" s="69"/>
      <c r="W1208" s="69"/>
      <c r="X1208" s="69"/>
      <c r="Y1208" s="69"/>
      <c r="Z1208" s="69"/>
      <c r="AA1208" s="69"/>
      <c r="AB1208" s="69"/>
    </row>
    <row r="1209" spans="1:28" ht="15" customHeight="1" x14ac:dyDescent="0.2">
      <c r="A1209" s="255"/>
      <c r="B1209" s="197"/>
      <c r="C1209" s="60"/>
      <c r="D1209" s="60"/>
      <c r="E1209" s="165"/>
      <c r="F1209" s="166"/>
      <c r="G1209" s="60"/>
      <c r="H1209" s="61"/>
      <c r="I1209" s="69"/>
      <c r="J1209" s="69"/>
      <c r="K1209" s="69"/>
      <c r="L1209" s="69"/>
      <c r="M1209" s="69"/>
      <c r="N1209" s="69"/>
      <c r="O1209" s="69"/>
      <c r="P1209" s="69"/>
      <c r="Q1209" s="69"/>
      <c r="R1209" s="69"/>
      <c r="S1209" s="69"/>
      <c r="T1209" s="69"/>
      <c r="U1209" s="69"/>
      <c r="V1209" s="69"/>
      <c r="W1209" s="69"/>
      <c r="X1209" s="69"/>
      <c r="Y1209" s="69"/>
      <c r="Z1209" s="69"/>
      <c r="AA1209" s="69"/>
      <c r="AB1209" s="69"/>
    </row>
    <row r="1210" spans="1:28" ht="15" customHeight="1" x14ac:dyDescent="0.25">
      <c r="A1210" s="255"/>
      <c r="B1210" s="256"/>
      <c r="C1210" s="257"/>
      <c r="D1210" s="257"/>
      <c r="E1210" s="258"/>
      <c r="F1210" s="259"/>
      <c r="G1210" s="260"/>
      <c r="H1210" s="261"/>
      <c r="I1210" s="69"/>
      <c r="J1210" s="69"/>
      <c r="K1210" s="69"/>
      <c r="L1210" s="69"/>
      <c r="M1210" s="69"/>
      <c r="N1210" s="69"/>
      <c r="O1210" s="69"/>
      <c r="P1210" s="69"/>
      <c r="Q1210" s="69"/>
      <c r="R1210" s="69"/>
      <c r="S1210" s="69"/>
      <c r="T1210" s="69"/>
      <c r="U1210" s="69"/>
      <c r="V1210" s="69"/>
      <c r="W1210" s="69"/>
      <c r="X1210" s="69"/>
      <c r="Y1210" s="69"/>
      <c r="Z1210" s="69"/>
      <c r="AA1210" s="69"/>
      <c r="AB1210" s="69"/>
    </row>
    <row r="1211" spans="1:28" ht="15" customHeight="1" x14ac:dyDescent="0.2">
      <c r="A1211" s="255"/>
      <c r="B1211" s="297">
        <f>+Presupuesto!$A$88</f>
        <v>16</v>
      </c>
      <c r="C1211" s="718" t="str">
        <f>+Presupuesto!$B$88</f>
        <v>CUBIERTA DE TECHOS</v>
      </c>
      <c r="D1211" s="672"/>
      <c r="E1211" s="672"/>
      <c r="F1211" s="672"/>
      <c r="G1211" s="672"/>
      <c r="H1211" s="673"/>
      <c r="I1211" s="69"/>
      <c r="J1211" s="69"/>
      <c r="K1211" s="69"/>
      <c r="L1211" s="69"/>
      <c r="M1211" s="69"/>
      <c r="N1211" s="69"/>
      <c r="O1211" s="69"/>
      <c r="P1211" s="69"/>
      <c r="Q1211" s="69"/>
      <c r="R1211" s="69"/>
      <c r="S1211" s="69"/>
      <c r="T1211" s="69"/>
      <c r="U1211" s="69"/>
      <c r="V1211" s="69"/>
      <c r="W1211" s="69"/>
      <c r="X1211" s="69"/>
      <c r="Y1211" s="69"/>
      <c r="Z1211" s="69"/>
      <c r="AA1211" s="69"/>
      <c r="AB1211" s="69"/>
    </row>
    <row r="1212" spans="1:28" ht="15" customHeight="1" x14ac:dyDescent="0.2">
      <c r="A1212" s="255"/>
      <c r="B1212" s="154" t="str">
        <f>+Presupuesto!A89</f>
        <v>16.1</v>
      </c>
      <c r="C1212" s="674" t="str">
        <f>+Presupuesto!B89</f>
        <v>Cubierta de chapa acanalada sobre estructura metálica Steel Frame c/aislación de lana de vidrio</v>
      </c>
      <c r="D1212" s="672"/>
      <c r="E1212" s="672"/>
      <c r="F1212" s="672"/>
      <c r="G1212" s="673"/>
      <c r="H1212" s="155" t="str">
        <f>+Presupuesto!C89</f>
        <v>m2</v>
      </c>
      <c r="I1212" s="69"/>
      <c r="J1212" s="69"/>
      <c r="K1212" s="69"/>
      <c r="L1212" s="69"/>
      <c r="M1212" s="69"/>
      <c r="N1212" s="69"/>
      <c r="O1212" s="69"/>
      <c r="P1212" s="69"/>
      <c r="Q1212" s="69"/>
      <c r="R1212" s="69"/>
      <c r="S1212" s="69"/>
      <c r="T1212" s="69"/>
      <c r="U1212" s="69"/>
      <c r="V1212" s="69"/>
      <c r="W1212" s="69"/>
      <c r="X1212" s="69"/>
      <c r="Y1212" s="69"/>
      <c r="Z1212" s="69"/>
      <c r="AA1212" s="69"/>
      <c r="AB1212" s="69"/>
    </row>
    <row r="1213" spans="1:28" ht="15" customHeight="1" x14ac:dyDescent="0.25">
      <c r="A1213" s="255"/>
      <c r="B1213" s="675" t="s">
        <v>126</v>
      </c>
      <c r="C1213" s="676"/>
      <c r="D1213" s="214"/>
      <c r="E1213" s="678" t="s">
        <v>123</v>
      </c>
      <c r="F1213" s="157" t="s">
        <v>127</v>
      </c>
      <c r="G1213" s="215" t="s">
        <v>128</v>
      </c>
      <c r="H1213" s="216" t="s">
        <v>127</v>
      </c>
      <c r="I1213" s="69"/>
      <c r="J1213" s="69"/>
      <c r="K1213" s="69"/>
      <c r="L1213" s="69"/>
      <c r="M1213" s="69"/>
      <c r="N1213" s="69"/>
      <c r="O1213" s="69"/>
      <c r="P1213" s="69"/>
      <c r="Q1213" s="69"/>
      <c r="R1213" s="69"/>
      <c r="S1213" s="69"/>
      <c r="T1213" s="69"/>
      <c r="U1213" s="69"/>
      <c r="V1213" s="69"/>
      <c r="W1213" s="69"/>
      <c r="X1213" s="69"/>
      <c r="Y1213" s="69"/>
      <c r="Z1213" s="69"/>
      <c r="AA1213" s="69"/>
      <c r="AB1213" s="69"/>
    </row>
    <row r="1214" spans="1:28" ht="15" customHeight="1" x14ac:dyDescent="0.25">
      <c r="A1214" s="255"/>
      <c r="B1214" s="677"/>
      <c r="C1214" s="659"/>
      <c r="D1214" s="217"/>
      <c r="E1214" s="679"/>
      <c r="F1214" s="161" t="s">
        <v>129</v>
      </c>
      <c r="G1214" s="218" t="s">
        <v>130</v>
      </c>
      <c r="H1214" s="219" t="s">
        <v>124</v>
      </c>
      <c r="I1214" s="69"/>
      <c r="J1214" s="69"/>
      <c r="K1214" s="69"/>
      <c r="L1214" s="69"/>
      <c r="M1214" s="69"/>
      <c r="N1214" s="69"/>
      <c r="O1214" s="69"/>
      <c r="P1214" s="69"/>
      <c r="Q1214" s="69"/>
      <c r="R1214" s="69"/>
      <c r="S1214" s="69"/>
      <c r="T1214" s="69"/>
      <c r="U1214" s="69"/>
      <c r="V1214" s="69"/>
      <c r="W1214" s="69"/>
      <c r="X1214" s="69"/>
      <c r="Y1214" s="69"/>
      <c r="Z1214" s="69"/>
      <c r="AA1214" s="69"/>
      <c r="AB1214" s="69"/>
    </row>
    <row r="1215" spans="1:28" ht="15" customHeight="1" x14ac:dyDescent="0.2">
      <c r="A1215" s="255"/>
      <c r="B1215" s="164"/>
      <c r="C1215" s="86"/>
      <c r="D1215" s="86"/>
      <c r="E1215" s="165"/>
      <c r="F1215" s="166"/>
      <c r="G1215" s="86"/>
      <c r="H1215" s="220"/>
      <c r="I1215" s="69"/>
      <c r="J1215" s="69"/>
      <c r="K1215" s="69"/>
      <c r="L1215" s="69"/>
      <c r="M1215" s="69"/>
      <c r="N1215" s="69"/>
      <c r="O1215" s="69"/>
      <c r="P1215" s="69"/>
      <c r="Q1215" s="69"/>
      <c r="R1215" s="69"/>
      <c r="S1215" s="69"/>
      <c r="T1215" s="69"/>
      <c r="U1215" s="69"/>
      <c r="V1215" s="69"/>
      <c r="W1215" s="69"/>
      <c r="X1215" s="69"/>
      <c r="Y1215" s="69"/>
      <c r="Z1215" s="69"/>
      <c r="AA1215" s="69"/>
      <c r="AB1215" s="69"/>
    </row>
    <row r="1216" spans="1:28" ht="15" customHeight="1" x14ac:dyDescent="0.25">
      <c r="A1216" s="255"/>
      <c r="B1216" s="680" t="s">
        <v>131</v>
      </c>
      <c r="C1216" s="664"/>
      <c r="D1216" s="221"/>
      <c r="E1216" s="168"/>
      <c r="F1216" s="169"/>
      <c r="G1216" s="222"/>
      <c r="H1216" s="223">
        <f>SUM(H1217:H1227)</f>
        <v>140391.06695153614</v>
      </c>
      <c r="I1216" s="69"/>
      <c r="J1216" s="69"/>
      <c r="K1216" s="69"/>
      <c r="L1216" s="69"/>
      <c r="M1216" s="69"/>
      <c r="N1216" s="69"/>
      <c r="O1216" s="69"/>
      <c r="P1216" s="69"/>
      <c r="Q1216" s="69"/>
      <c r="R1216" s="69"/>
      <c r="S1216" s="69"/>
      <c r="T1216" s="69"/>
      <c r="U1216" s="69"/>
      <c r="V1216" s="69"/>
      <c r="W1216" s="69"/>
      <c r="X1216" s="69"/>
      <c r="Y1216" s="69"/>
      <c r="Z1216" s="69"/>
      <c r="AA1216" s="69"/>
      <c r="AB1216" s="69"/>
    </row>
    <row r="1217" spans="1:28" ht="15" customHeight="1" x14ac:dyDescent="0.25">
      <c r="A1217" s="255"/>
      <c r="B1217" s="298" t="str">
        <f>+'Lista de Precios'!B104</f>
        <v>Perfil PGC 150x1,6</v>
      </c>
      <c r="C1217" s="64"/>
      <c r="D1217" s="245"/>
      <c r="E1217" s="174" t="str">
        <f>+'Lista de Precios'!C104</f>
        <v>m</v>
      </c>
      <c r="F1217" s="175">
        <f>+'Lista de Precios'!D104</f>
        <v>9495.7511896542601</v>
      </c>
      <c r="G1217" s="65">
        <v>6</v>
      </c>
      <c r="H1217" s="226">
        <f t="shared" ref="H1217:H1227" si="111">PRODUCT(F1217*G1217)</f>
        <v>56974.507137925561</v>
      </c>
      <c r="I1217" s="69"/>
      <c r="J1217" s="69"/>
      <c r="K1217" s="69"/>
      <c r="L1217" s="69"/>
      <c r="M1217" s="69"/>
      <c r="N1217" s="69"/>
      <c r="O1217" s="69"/>
      <c r="P1217" s="69"/>
      <c r="Q1217" s="69"/>
      <c r="R1217" s="69"/>
      <c r="S1217" s="69"/>
      <c r="T1217" s="69"/>
      <c r="U1217" s="69"/>
      <c r="V1217" s="69"/>
      <c r="W1217" s="69"/>
      <c r="X1217" s="69"/>
      <c r="Y1217" s="69"/>
      <c r="Z1217" s="69"/>
      <c r="AA1217" s="69"/>
      <c r="AB1217" s="69"/>
    </row>
    <row r="1218" spans="1:28" ht="15" customHeight="1" x14ac:dyDescent="0.25">
      <c r="A1218" s="255"/>
      <c r="B1218" s="298" t="str">
        <f>+'Lista de Precios'!B105</f>
        <v>Perfil PGU 150x1,6</v>
      </c>
      <c r="C1218" s="64"/>
      <c r="D1218" s="245"/>
      <c r="E1218" s="174" t="str">
        <f>+'Lista de Precios'!C105</f>
        <v>m</v>
      </c>
      <c r="F1218" s="175">
        <f>+'Lista de Precios'!D105</f>
        <v>8353.1473167961485</v>
      </c>
      <c r="G1218" s="65">
        <v>2</v>
      </c>
      <c r="H1218" s="226">
        <f t="shared" si="111"/>
        <v>16706.294633592297</v>
      </c>
      <c r="I1218" s="69"/>
      <c r="J1218" s="69"/>
      <c r="K1218" s="69"/>
      <c r="L1218" s="69"/>
      <c r="M1218" s="69"/>
      <c r="N1218" s="69"/>
      <c r="O1218" s="69"/>
      <c r="P1218" s="69"/>
      <c r="Q1218" s="69"/>
      <c r="R1218" s="69"/>
      <c r="S1218" s="69"/>
      <c r="T1218" s="69"/>
      <c r="U1218" s="69"/>
      <c r="V1218" s="69"/>
      <c r="W1218" s="69"/>
      <c r="X1218" s="69"/>
      <c r="Y1218" s="69"/>
      <c r="Z1218" s="69"/>
      <c r="AA1218" s="69"/>
      <c r="AB1218" s="69"/>
    </row>
    <row r="1219" spans="1:28" ht="15" customHeight="1" x14ac:dyDescent="0.25">
      <c r="A1219" s="255"/>
      <c r="B1219" s="510" t="str">
        <f>+'Lista de Precios'!B82</f>
        <v>Perfil PGC 100x09</v>
      </c>
      <c r="C1219" s="511"/>
      <c r="D1219" s="245"/>
      <c r="E1219" s="174" t="str">
        <f>+'Lista de Precios'!C82</f>
        <v>m</v>
      </c>
      <c r="F1219" s="175">
        <f>+'Lista de Precios'!D82</f>
        <v>6905.7866147854475</v>
      </c>
      <c r="G1219" s="65">
        <v>2</v>
      </c>
      <c r="H1219" s="226">
        <f t="shared" si="111"/>
        <v>13811.573229570895</v>
      </c>
      <c r="I1219" s="69"/>
      <c r="J1219" s="69"/>
      <c r="K1219" s="69"/>
      <c r="L1219" s="69"/>
      <c r="M1219" s="69"/>
      <c r="N1219" s="69"/>
      <c r="O1219" s="69"/>
      <c r="P1219" s="69"/>
      <c r="Q1219" s="69"/>
      <c r="R1219" s="69"/>
      <c r="S1219" s="69"/>
      <c r="T1219" s="69"/>
      <c r="U1219" s="69"/>
      <c r="V1219" s="69"/>
      <c r="W1219" s="69"/>
      <c r="X1219" s="69"/>
      <c r="Y1219" s="69"/>
      <c r="Z1219" s="69"/>
      <c r="AA1219" s="69"/>
      <c r="AB1219" s="69"/>
    </row>
    <row r="1220" spans="1:28" ht="15" customHeight="1" x14ac:dyDescent="0.25">
      <c r="A1220" s="255"/>
      <c r="B1220" s="510" t="str">
        <f>+'Lista de Precios'!B84</f>
        <v>Placa OSB estructural de 11,1 mm</v>
      </c>
      <c r="C1220" s="511"/>
      <c r="D1220" s="245"/>
      <c r="E1220" s="174" t="str">
        <f>+'Lista de Precios'!C84</f>
        <v>m2</v>
      </c>
      <c r="F1220" s="175">
        <f>+'Lista de Precios'!D84</f>
        <v>17268.465966919946</v>
      </c>
      <c r="G1220" s="65">
        <v>1</v>
      </c>
      <c r="H1220" s="226">
        <f t="shared" si="111"/>
        <v>17268.465966919946</v>
      </c>
      <c r="I1220" s="69"/>
      <c r="J1220" s="69"/>
      <c r="K1220" s="69"/>
      <c r="L1220" s="69"/>
      <c r="M1220" s="69"/>
      <c r="N1220" s="69"/>
      <c r="O1220" s="69"/>
      <c r="P1220" s="69"/>
      <c r="Q1220" s="69"/>
      <c r="R1220" s="69"/>
      <c r="S1220" s="69"/>
      <c r="T1220" s="69"/>
      <c r="U1220" s="69"/>
      <c r="V1220" s="69"/>
      <c r="W1220" s="69"/>
      <c r="X1220" s="69"/>
      <c r="Y1220" s="69"/>
      <c r="Z1220" s="69"/>
      <c r="AA1220" s="69"/>
      <c r="AB1220" s="69"/>
    </row>
    <row r="1221" spans="1:28" ht="15" customHeight="1" x14ac:dyDescent="0.25">
      <c r="A1221" s="255"/>
      <c r="B1221" s="510" t="str">
        <f>+'Lista de Precios'!B86</f>
        <v>Barrera de Agua y Viento</v>
      </c>
      <c r="C1221" s="511"/>
      <c r="D1221" s="245"/>
      <c r="E1221" s="174" t="str">
        <f>+'Lista de Precios'!C86</f>
        <v>m2</v>
      </c>
      <c r="F1221" s="175">
        <f>+'Lista de Precios'!D86</f>
        <v>1928.0936584180035</v>
      </c>
      <c r="G1221" s="65">
        <v>1</v>
      </c>
      <c r="H1221" s="226">
        <f t="shared" si="111"/>
        <v>1928.0936584180035</v>
      </c>
      <c r="I1221" s="69"/>
      <c r="J1221" s="69"/>
      <c r="K1221" s="69"/>
      <c r="L1221" s="69"/>
      <c r="M1221" s="69"/>
      <c r="N1221" s="69"/>
      <c r="O1221" s="69"/>
      <c r="P1221" s="69"/>
      <c r="Q1221" s="69"/>
      <c r="R1221" s="69"/>
      <c r="S1221" s="69"/>
      <c r="T1221" s="69"/>
      <c r="U1221" s="69"/>
      <c r="V1221" s="69"/>
      <c r="W1221" s="69"/>
      <c r="X1221" s="69"/>
      <c r="Y1221" s="69"/>
      <c r="Z1221" s="69"/>
      <c r="AA1221" s="69"/>
      <c r="AB1221" s="69"/>
    </row>
    <row r="1222" spans="1:28" ht="15" customHeight="1" x14ac:dyDescent="0.25">
      <c r="A1222" s="255"/>
      <c r="B1222" s="510" t="str">
        <f>+'Lista de Precios'!B109</f>
        <v>Lana de vidrio Rolac Techo de 50 mm</v>
      </c>
      <c r="C1222" s="511"/>
      <c r="D1222" s="245"/>
      <c r="E1222" s="533" t="str">
        <f>+'Lista de Precios'!C91</f>
        <v>m2</v>
      </c>
      <c r="F1222" s="175">
        <f>+'Lista de Precios'!D91</f>
        <v>11258.387554703446</v>
      </c>
      <c r="G1222" s="65">
        <v>1</v>
      </c>
      <c r="H1222" s="226">
        <f t="shared" si="111"/>
        <v>11258.387554703446</v>
      </c>
      <c r="I1222" s="69"/>
      <c r="J1222" s="69"/>
      <c r="K1222" s="69"/>
      <c r="L1222" s="69"/>
      <c r="M1222" s="69"/>
      <c r="N1222" s="69"/>
      <c r="O1222" s="69"/>
      <c r="P1222" s="69"/>
      <c r="Q1222" s="69"/>
      <c r="R1222" s="69"/>
      <c r="S1222" s="69"/>
      <c r="T1222" s="69"/>
      <c r="U1222" s="69"/>
      <c r="V1222" s="69"/>
      <c r="W1222" s="69"/>
      <c r="X1222" s="69"/>
      <c r="Y1222" s="69"/>
      <c r="Z1222" s="69"/>
      <c r="AA1222" s="69"/>
      <c r="AB1222" s="69"/>
    </row>
    <row r="1223" spans="1:28" ht="15" customHeight="1" x14ac:dyDescent="0.25">
      <c r="A1223" s="255"/>
      <c r="B1223" s="510" t="str">
        <f>+'Lista de Precios'!B94</f>
        <v>Tornillo cabeza Hexagonal</v>
      </c>
      <c r="C1223" s="511"/>
      <c r="D1223" s="245"/>
      <c r="E1223" s="174" t="str">
        <f>+'Lista de Precios'!C94</f>
        <v>u</v>
      </c>
      <c r="F1223" s="175">
        <f>+'Lista de Precios'!D94</f>
        <v>74.816200160713748</v>
      </c>
      <c r="G1223" s="65">
        <v>10</v>
      </c>
      <c r="H1223" s="226">
        <f t="shared" si="111"/>
        <v>748.16200160713743</v>
      </c>
      <c r="I1223" s="69"/>
      <c r="J1223" s="69"/>
      <c r="K1223" s="69"/>
      <c r="L1223" s="69"/>
      <c r="M1223" s="69"/>
      <c r="N1223" s="69"/>
      <c r="O1223" s="69"/>
      <c r="P1223" s="69"/>
      <c r="Q1223" s="69"/>
      <c r="R1223" s="69"/>
      <c r="S1223" s="69"/>
      <c r="T1223" s="69"/>
      <c r="U1223" s="69"/>
      <c r="V1223" s="69"/>
      <c r="W1223" s="69"/>
      <c r="X1223" s="69"/>
      <c r="Y1223" s="69"/>
      <c r="Z1223" s="69"/>
      <c r="AA1223" s="69"/>
      <c r="AB1223" s="69"/>
    </row>
    <row r="1224" spans="1:28" ht="15" customHeight="1" x14ac:dyDescent="0.25">
      <c r="A1224" s="255"/>
      <c r="B1224" s="209" t="str">
        <f>+'Lista de Precios'!B76</f>
        <v>Tornillo T1</v>
      </c>
      <c r="C1224" s="227"/>
      <c r="D1224" s="245"/>
      <c r="E1224" s="174" t="str">
        <f>+'Lista de Precios'!C76</f>
        <v>u</v>
      </c>
      <c r="F1224" s="175">
        <f>+'Lista de Precios'!D76</f>
        <v>33.823459211770931</v>
      </c>
      <c r="G1224" s="65">
        <v>24</v>
      </c>
      <c r="H1224" s="226">
        <f t="shared" si="111"/>
        <v>811.76302108250229</v>
      </c>
      <c r="I1224" s="69"/>
      <c r="J1224" s="69"/>
      <c r="K1224" s="69"/>
      <c r="L1224" s="69"/>
      <c r="M1224" s="69"/>
      <c r="N1224" s="69"/>
      <c r="O1224" s="69"/>
      <c r="P1224" s="69"/>
      <c r="Q1224" s="69"/>
      <c r="R1224" s="69"/>
      <c r="S1224" s="69"/>
      <c r="T1224" s="69"/>
      <c r="U1224" s="69"/>
      <c r="V1224" s="69"/>
      <c r="W1224" s="69"/>
      <c r="X1224" s="69"/>
      <c r="Y1224" s="69"/>
      <c r="Z1224" s="69"/>
      <c r="AA1224" s="69"/>
      <c r="AB1224" s="69"/>
    </row>
    <row r="1225" spans="1:28" ht="15" customHeight="1" x14ac:dyDescent="0.25">
      <c r="A1225" s="255"/>
      <c r="B1225" s="209" t="str">
        <f>+'Lista de Precios'!B77</f>
        <v>Tornillo T2</v>
      </c>
      <c r="C1225" s="227"/>
      <c r="D1225" s="245"/>
      <c r="E1225" s="174" t="str">
        <f>+'Lista de Precios'!C77</f>
        <v>u</v>
      </c>
      <c r="F1225" s="175">
        <f>+'Lista de Precios'!D77</f>
        <v>17.431389996684359</v>
      </c>
      <c r="G1225" s="65">
        <v>27</v>
      </c>
      <c r="H1225" s="226">
        <f t="shared" si="111"/>
        <v>470.64752991047772</v>
      </c>
      <c r="I1225" s="69"/>
      <c r="J1225" s="69"/>
      <c r="K1225" s="69"/>
      <c r="L1225" s="69"/>
      <c r="M1225" s="69"/>
      <c r="N1225" s="69"/>
      <c r="O1225" s="69"/>
      <c r="P1225" s="69"/>
      <c r="Q1225" s="69"/>
      <c r="R1225" s="69"/>
      <c r="S1225" s="69"/>
      <c r="T1225" s="69"/>
      <c r="U1225" s="69"/>
      <c r="V1225" s="69"/>
      <c r="W1225" s="69"/>
      <c r="X1225" s="69"/>
      <c r="Y1225" s="69"/>
      <c r="Z1225" s="69"/>
      <c r="AA1225" s="69"/>
      <c r="AB1225" s="69"/>
    </row>
    <row r="1226" spans="1:28" ht="15" customHeight="1" x14ac:dyDescent="0.25">
      <c r="A1226" s="255"/>
      <c r="B1226" s="209" t="str">
        <f>+'Lista de Precios'!B110</f>
        <v>Chapa acanalada CAL 25</v>
      </c>
      <c r="C1226" s="227"/>
      <c r="D1226" s="245"/>
      <c r="E1226" s="174" t="str">
        <f>+'Lista de Precios'!C110</f>
        <v>m2</v>
      </c>
      <c r="F1226" s="175">
        <f>+'Lista de Precios'!D110</f>
        <v>18468.929621824944</v>
      </c>
      <c r="G1226" s="65">
        <v>1</v>
      </c>
      <c r="H1226" s="226">
        <f t="shared" si="111"/>
        <v>18468.929621824944</v>
      </c>
      <c r="I1226" s="69"/>
      <c r="J1226" s="69"/>
      <c r="K1226" s="69"/>
      <c r="L1226" s="69"/>
      <c r="M1226" s="69"/>
      <c r="N1226" s="69"/>
      <c r="O1226" s="69"/>
      <c r="P1226" s="69"/>
      <c r="Q1226" s="69"/>
      <c r="R1226" s="69"/>
      <c r="S1226" s="69"/>
      <c r="T1226" s="69"/>
      <c r="U1226" s="69"/>
      <c r="V1226" s="69"/>
      <c r="W1226" s="69"/>
      <c r="X1226" s="69"/>
      <c r="Y1226" s="69"/>
      <c r="Z1226" s="69"/>
      <c r="AA1226" s="69"/>
      <c r="AB1226" s="69"/>
    </row>
    <row r="1227" spans="1:28" ht="15" customHeight="1" x14ac:dyDescent="0.25">
      <c r="A1227" s="255"/>
      <c r="B1227" s="209" t="str">
        <f>+'Lista de Precios'!B111</f>
        <v>Tornillo autoperforante para chapa</v>
      </c>
      <c r="C1227" s="227"/>
      <c r="D1227" s="245"/>
      <c r="E1227" s="174" t="str">
        <f>+'Lista de Precios'!C111</f>
        <v>u</v>
      </c>
      <c r="F1227" s="175">
        <f>+'Lista de Precios'!D111</f>
        <v>243.03032449761596</v>
      </c>
      <c r="G1227" s="65">
        <v>8</v>
      </c>
      <c r="H1227" s="226">
        <f t="shared" si="111"/>
        <v>1944.2425959809277</v>
      </c>
      <c r="I1227" s="69"/>
      <c r="J1227" s="69"/>
      <c r="K1227" s="69"/>
      <c r="L1227" s="69"/>
      <c r="M1227" s="69"/>
      <c r="N1227" s="69"/>
      <c r="O1227" s="69"/>
      <c r="P1227" s="69"/>
      <c r="Q1227" s="69"/>
      <c r="R1227" s="69"/>
      <c r="S1227" s="69"/>
      <c r="T1227" s="69"/>
      <c r="U1227" s="69"/>
      <c r="V1227" s="69"/>
      <c r="W1227" s="69"/>
      <c r="X1227" s="69"/>
      <c r="Y1227" s="69"/>
      <c r="Z1227" s="69"/>
      <c r="AA1227" s="69"/>
      <c r="AB1227" s="69"/>
    </row>
    <row r="1228" spans="1:28" ht="15" customHeight="1" x14ac:dyDescent="0.25">
      <c r="A1228" s="255"/>
      <c r="B1228" s="209"/>
      <c r="C1228" s="227"/>
      <c r="D1228" s="277"/>
      <c r="E1228" s="174"/>
      <c r="F1228" s="175"/>
      <c r="G1228" s="65"/>
      <c r="H1228" s="226"/>
      <c r="I1228" s="69"/>
      <c r="J1228" s="69"/>
      <c r="K1228" s="69"/>
      <c r="L1228" s="69"/>
      <c r="M1228" s="69"/>
      <c r="N1228" s="69"/>
      <c r="O1228" s="69"/>
      <c r="P1228" s="69"/>
      <c r="Q1228" s="69"/>
      <c r="R1228" s="69"/>
      <c r="S1228" s="69"/>
      <c r="T1228" s="69"/>
      <c r="U1228" s="69"/>
      <c r="V1228" s="69"/>
      <c r="W1228" s="69"/>
      <c r="X1228" s="69"/>
      <c r="Y1228" s="69"/>
      <c r="Z1228" s="69"/>
      <c r="AA1228" s="69"/>
      <c r="AB1228" s="69"/>
    </row>
    <row r="1229" spans="1:28" ht="15" customHeight="1" x14ac:dyDescent="0.25">
      <c r="A1229" s="255"/>
      <c r="B1229" s="681" t="s">
        <v>132</v>
      </c>
      <c r="C1229" s="572"/>
      <c r="D1229" s="228"/>
      <c r="E1229" s="183"/>
      <c r="F1229" s="184"/>
      <c r="G1229" s="229"/>
      <c r="H1229" s="230">
        <f>SUM(H1230:H1231)</f>
        <v>30151.637459999998</v>
      </c>
      <c r="I1229" s="69"/>
      <c r="J1229" s="69"/>
      <c r="K1229" s="69"/>
      <c r="L1229" s="69"/>
      <c r="M1229" s="69"/>
      <c r="N1229" s="69"/>
      <c r="O1229" s="69"/>
      <c r="P1229" s="69"/>
      <c r="Q1229" s="69"/>
      <c r="R1229" s="69"/>
      <c r="S1229" s="69"/>
      <c r="T1229" s="69"/>
      <c r="U1229" s="69"/>
      <c r="V1229" s="69"/>
      <c r="W1229" s="69"/>
      <c r="X1229" s="69"/>
      <c r="Y1229" s="69"/>
      <c r="Z1229" s="69"/>
      <c r="AA1229" s="69"/>
      <c r="AB1229" s="69"/>
    </row>
    <row r="1230" spans="1:28" ht="15" customHeight="1" x14ac:dyDescent="0.2">
      <c r="A1230" s="255"/>
      <c r="B1230" s="668" t="s">
        <v>133</v>
      </c>
      <c r="C1230" s="572"/>
      <c r="D1230" s="227"/>
      <c r="E1230" s="174" t="s">
        <v>134</v>
      </c>
      <c r="F1230" s="175">
        <f>+'Mano de Obra'!J7</f>
        <v>11819.429299999998</v>
      </c>
      <c r="G1230" s="65">
        <v>1.8</v>
      </c>
      <c r="H1230" s="226">
        <f t="shared" ref="H1230:H1231" si="112">PRODUCT(F1230*G1230)</f>
        <v>21274.972739999997</v>
      </c>
      <c r="I1230" s="69"/>
      <c r="J1230" s="69"/>
      <c r="K1230" s="69"/>
      <c r="L1230" s="69"/>
      <c r="M1230" s="69"/>
      <c r="N1230" s="69"/>
      <c r="O1230" s="69"/>
      <c r="P1230" s="69"/>
      <c r="Q1230" s="69"/>
      <c r="R1230" s="69"/>
      <c r="S1230" s="69"/>
      <c r="T1230" s="69"/>
      <c r="U1230" s="69"/>
      <c r="V1230" s="69"/>
      <c r="W1230" s="69"/>
      <c r="X1230" s="69"/>
      <c r="Y1230" s="69"/>
      <c r="Z1230" s="69"/>
      <c r="AA1230" s="69"/>
      <c r="AB1230" s="69"/>
    </row>
    <row r="1231" spans="1:28" ht="15" customHeight="1" x14ac:dyDescent="0.2">
      <c r="A1231" s="255"/>
      <c r="B1231" s="668" t="s">
        <v>137</v>
      </c>
      <c r="C1231" s="572"/>
      <c r="D1231" s="227"/>
      <c r="E1231" s="174" t="s">
        <v>134</v>
      </c>
      <c r="F1231" s="175">
        <f>+'Mano de Obra'!J9</f>
        <v>9343.8575999999994</v>
      </c>
      <c r="G1231" s="65">
        <v>0.95</v>
      </c>
      <c r="H1231" s="226">
        <f t="shared" si="112"/>
        <v>8876.6647199999989</v>
      </c>
      <c r="I1231" s="69"/>
      <c r="J1231" s="69"/>
      <c r="K1231" s="69"/>
      <c r="L1231" s="69"/>
      <c r="M1231" s="69"/>
      <c r="N1231" s="69"/>
      <c r="O1231" s="69"/>
      <c r="P1231" s="69"/>
      <c r="Q1231" s="69"/>
      <c r="R1231" s="69"/>
      <c r="S1231" s="69"/>
      <c r="T1231" s="69"/>
      <c r="U1231" s="69"/>
      <c r="V1231" s="69"/>
      <c r="W1231" s="69"/>
      <c r="X1231" s="69"/>
      <c r="Y1231" s="69"/>
      <c r="Z1231" s="69"/>
      <c r="AA1231" s="69"/>
      <c r="AB1231" s="69"/>
    </row>
    <row r="1232" spans="1:28" ht="15" customHeight="1" x14ac:dyDescent="0.2">
      <c r="A1232" s="255"/>
      <c r="B1232" s="669"/>
      <c r="C1232" s="670"/>
      <c r="D1232" s="246"/>
      <c r="E1232" s="190"/>
      <c r="F1232" s="247"/>
      <c r="G1232" s="232"/>
      <c r="H1232" s="248"/>
      <c r="I1232" s="69"/>
      <c r="J1232" s="69"/>
      <c r="K1232" s="69"/>
      <c r="L1232" s="69"/>
      <c r="M1232" s="69"/>
      <c r="N1232" s="69"/>
      <c r="O1232" s="69"/>
      <c r="P1232" s="69"/>
      <c r="Q1232" s="69"/>
      <c r="R1232" s="69"/>
      <c r="S1232" s="69"/>
      <c r="T1232" s="69"/>
      <c r="U1232" s="69"/>
      <c r="V1232" s="69"/>
      <c r="W1232" s="69"/>
      <c r="X1232" s="69"/>
      <c r="Y1232" s="69"/>
      <c r="Z1232" s="69"/>
      <c r="AA1232" s="69"/>
      <c r="AB1232" s="69"/>
    </row>
    <row r="1233" spans="1:28" ht="15" customHeight="1" x14ac:dyDescent="0.2">
      <c r="A1233" s="255"/>
      <c r="B1233" s="194"/>
      <c r="C1233" s="234"/>
      <c r="D1233" s="234"/>
      <c r="E1233" s="165"/>
      <c r="F1233" s="166"/>
      <c r="G1233" s="178"/>
      <c r="H1233" s="61"/>
      <c r="I1233" s="69"/>
      <c r="J1233" s="69"/>
      <c r="K1233" s="69"/>
      <c r="L1233" s="69"/>
      <c r="M1233" s="69"/>
      <c r="N1233" s="69"/>
      <c r="O1233" s="69"/>
      <c r="P1233" s="69"/>
      <c r="Q1233" s="69"/>
      <c r="R1233" s="69"/>
      <c r="S1233" s="69"/>
      <c r="T1233" s="69"/>
      <c r="U1233" s="69"/>
      <c r="V1233" s="69"/>
      <c r="W1233" s="69"/>
      <c r="X1233" s="69"/>
      <c r="Y1233" s="69"/>
      <c r="Z1233" s="69"/>
      <c r="AA1233" s="69"/>
      <c r="AB1233" s="69"/>
    </row>
    <row r="1234" spans="1:28" ht="15" customHeight="1" x14ac:dyDescent="0.25">
      <c r="A1234" s="255"/>
      <c r="B1234" s="197"/>
      <c r="C1234" s="60"/>
      <c r="D1234" s="60"/>
      <c r="E1234" s="165"/>
      <c r="F1234" s="166"/>
      <c r="G1234" s="235" t="s">
        <v>136</v>
      </c>
      <c r="H1234" s="236">
        <f>SUM(H1216,H1229)</f>
        <v>170542.70441153614</v>
      </c>
      <c r="I1234" s="69"/>
      <c r="J1234" s="69"/>
      <c r="K1234" s="69"/>
      <c r="L1234" s="69"/>
      <c r="M1234" s="69"/>
      <c r="N1234" s="69"/>
      <c r="O1234" s="69"/>
      <c r="P1234" s="69"/>
      <c r="Q1234" s="69"/>
      <c r="R1234" s="69"/>
      <c r="S1234" s="69"/>
      <c r="T1234" s="69"/>
      <c r="U1234" s="69"/>
      <c r="V1234" s="69"/>
      <c r="W1234" s="69"/>
      <c r="X1234" s="69"/>
      <c r="Y1234" s="69"/>
      <c r="Z1234" s="69"/>
      <c r="AA1234" s="69"/>
      <c r="AB1234" s="69"/>
    </row>
    <row r="1235" spans="1:28" ht="15" customHeight="1" x14ac:dyDescent="0.25">
      <c r="A1235" s="255"/>
      <c r="B1235" s="200"/>
      <c r="C1235" s="84"/>
      <c r="D1235" s="84"/>
      <c r="E1235" s="165"/>
      <c r="F1235" s="166"/>
      <c r="G1235" s="178"/>
      <c r="H1235" s="201"/>
      <c r="I1235" s="69"/>
      <c r="J1235" s="69"/>
      <c r="K1235" s="69"/>
      <c r="L1235" s="69"/>
      <c r="M1235" s="69"/>
      <c r="N1235" s="69"/>
      <c r="O1235" s="69"/>
      <c r="P1235" s="69"/>
      <c r="Q1235" s="69"/>
      <c r="R1235" s="69"/>
      <c r="S1235" s="69"/>
      <c r="T1235" s="69"/>
      <c r="U1235" s="69"/>
      <c r="V1235" s="69"/>
      <c r="W1235" s="69"/>
      <c r="X1235" s="69"/>
      <c r="Y1235" s="69"/>
      <c r="Z1235" s="69"/>
      <c r="AA1235" s="69"/>
      <c r="AB1235" s="69"/>
    </row>
    <row r="1236" spans="1:28" ht="15" customHeight="1" x14ac:dyDescent="0.2">
      <c r="A1236" s="255"/>
      <c r="B1236" s="197"/>
      <c r="C1236" s="60"/>
      <c r="D1236" s="60"/>
      <c r="E1236" s="165"/>
      <c r="F1236" s="166"/>
      <c r="G1236" s="60"/>
      <c r="H1236" s="61"/>
      <c r="I1236" s="69"/>
      <c r="J1236" s="69"/>
      <c r="K1236" s="69"/>
      <c r="L1236" s="69"/>
      <c r="M1236" s="69"/>
      <c r="N1236" s="69"/>
      <c r="O1236" s="69"/>
      <c r="P1236" s="69"/>
      <c r="Q1236" s="69"/>
      <c r="R1236" s="69"/>
      <c r="S1236" s="69"/>
      <c r="T1236" s="69"/>
      <c r="U1236" s="69"/>
      <c r="V1236" s="69"/>
      <c r="W1236" s="69"/>
      <c r="X1236" s="69"/>
      <c r="Y1236" s="69"/>
      <c r="Z1236" s="69"/>
      <c r="AA1236" s="69"/>
      <c r="AB1236" s="69"/>
    </row>
    <row r="1237" spans="1:28" ht="15" customHeight="1" thickBot="1" x14ac:dyDescent="0.3">
      <c r="A1237" s="255"/>
      <c r="B1237" s="256"/>
      <c r="C1237" s="257"/>
      <c r="D1237" s="257"/>
      <c r="E1237" s="258"/>
      <c r="F1237" s="259"/>
      <c r="G1237" s="260"/>
      <c r="H1237" s="261"/>
      <c r="I1237" s="69"/>
      <c r="J1237" s="69"/>
      <c r="K1237" s="69"/>
      <c r="L1237" s="69"/>
      <c r="M1237" s="69"/>
      <c r="N1237" s="69"/>
      <c r="O1237" s="69"/>
      <c r="P1237" s="69"/>
      <c r="Q1237" s="69"/>
      <c r="R1237" s="69"/>
      <c r="S1237" s="69"/>
      <c r="T1237" s="69"/>
      <c r="U1237" s="69"/>
      <c r="V1237" s="69"/>
      <c r="W1237" s="69"/>
      <c r="X1237" s="69"/>
      <c r="Y1237" s="69"/>
      <c r="Z1237" s="69"/>
      <c r="AA1237" s="69"/>
      <c r="AB1237" s="69"/>
    </row>
    <row r="1238" spans="1:28" ht="15" customHeight="1" thickBot="1" x14ac:dyDescent="0.25">
      <c r="A1238" s="255"/>
      <c r="B1238" s="297">
        <f>+Presupuesto!$A$88</f>
        <v>16</v>
      </c>
      <c r="C1238" s="718" t="str">
        <f>+Presupuesto!$B$88</f>
        <v>CUBIERTA DE TECHOS</v>
      </c>
      <c r="D1238" s="672"/>
      <c r="E1238" s="672"/>
      <c r="F1238" s="672"/>
      <c r="G1238" s="672"/>
      <c r="H1238" s="673"/>
      <c r="I1238" s="69"/>
      <c r="J1238" s="69"/>
      <c r="K1238" s="69"/>
      <c r="L1238" s="69"/>
      <c r="M1238" s="69"/>
      <c r="N1238" s="69"/>
      <c r="O1238" s="69"/>
      <c r="P1238" s="69"/>
      <c r="Q1238" s="69"/>
      <c r="R1238" s="69"/>
      <c r="S1238" s="69"/>
      <c r="T1238" s="69"/>
      <c r="U1238" s="69"/>
      <c r="V1238" s="69"/>
      <c r="W1238" s="69"/>
      <c r="X1238" s="69"/>
      <c r="Y1238" s="69"/>
      <c r="Z1238" s="69"/>
      <c r="AA1238" s="69"/>
      <c r="AB1238" s="69"/>
    </row>
    <row r="1239" spans="1:28" ht="15" customHeight="1" thickBot="1" x14ac:dyDescent="0.25">
      <c r="A1239" s="255"/>
      <c r="B1239" s="154" t="str">
        <f>+Presupuesto!A90</f>
        <v>16.2</v>
      </c>
      <c r="C1239" s="674" t="str">
        <f>+Presupuesto!B90</f>
        <v>Cubierta de policarbonato sobre estructura metalica y madera</v>
      </c>
      <c r="D1239" s="672"/>
      <c r="E1239" s="672"/>
      <c r="F1239" s="672"/>
      <c r="G1239" s="673"/>
      <c r="H1239" s="155" t="str">
        <f>+Presupuesto!C90</f>
        <v>gl</v>
      </c>
      <c r="I1239" s="69"/>
      <c r="J1239" s="69"/>
      <c r="K1239" s="69"/>
      <c r="L1239" s="69"/>
      <c r="M1239" s="69"/>
      <c r="N1239" s="69"/>
      <c r="O1239" s="69"/>
      <c r="P1239" s="69"/>
      <c r="Q1239" s="69"/>
      <c r="R1239" s="69"/>
      <c r="S1239" s="69"/>
      <c r="T1239" s="69"/>
      <c r="U1239" s="69"/>
      <c r="V1239" s="69"/>
      <c r="W1239" s="69"/>
      <c r="X1239" s="69"/>
      <c r="Y1239" s="69"/>
      <c r="Z1239" s="69"/>
      <c r="AA1239" s="69"/>
      <c r="AB1239" s="69"/>
    </row>
    <row r="1240" spans="1:28" ht="15" customHeight="1" x14ac:dyDescent="0.25">
      <c r="A1240" s="255"/>
      <c r="B1240" s="675" t="s">
        <v>126</v>
      </c>
      <c r="C1240" s="676"/>
      <c r="D1240" s="214"/>
      <c r="E1240" s="678" t="s">
        <v>123</v>
      </c>
      <c r="F1240" s="157" t="s">
        <v>127</v>
      </c>
      <c r="G1240" s="215" t="s">
        <v>128</v>
      </c>
      <c r="H1240" s="216" t="s">
        <v>127</v>
      </c>
      <c r="I1240" s="69"/>
      <c r="J1240" s="69"/>
      <c r="K1240" s="69"/>
      <c r="L1240" s="69"/>
      <c r="M1240" s="69"/>
      <c r="N1240" s="69"/>
      <c r="O1240" s="69"/>
      <c r="P1240" s="69"/>
      <c r="Q1240" s="69"/>
      <c r="R1240" s="69"/>
      <c r="S1240" s="69"/>
      <c r="T1240" s="69"/>
      <c r="U1240" s="69"/>
      <c r="V1240" s="69"/>
      <c r="W1240" s="69"/>
      <c r="X1240" s="69"/>
      <c r="Y1240" s="69"/>
      <c r="Z1240" s="69"/>
      <c r="AA1240" s="69"/>
      <c r="AB1240" s="69"/>
    </row>
    <row r="1241" spans="1:28" ht="15" customHeight="1" thickBot="1" x14ac:dyDescent="0.3">
      <c r="A1241" s="255"/>
      <c r="B1241" s="677"/>
      <c r="C1241" s="659"/>
      <c r="D1241" s="217"/>
      <c r="E1241" s="679"/>
      <c r="F1241" s="161" t="s">
        <v>129</v>
      </c>
      <c r="G1241" s="218" t="s">
        <v>130</v>
      </c>
      <c r="H1241" s="219" t="s">
        <v>124</v>
      </c>
      <c r="I1241" s="69"/>
      <c r="J1241" s="69"/>
      <c r="K1241" s="69"/>
      <c r="L1241" s="69"/>
      <c r="M1241" s="69"/>
      <c r="N1241" s="69"/>
      <c r="O1241" s="69"/>
      <c r="P1241" s="69"/>
      <c r="Q1241" s="69"/>
      <c r="R1241" s="69"/>
      <c r="S1241" s="69"/>
      <c r="T1241" s="69"/>
      <c r="U1241" s="69"/>
      <c r="V1241" s="69"/>
      <c r="W1241" s="69"/>
      <c r="X1241" s="69"/>
      <c r="Y1241" s="69"/>
      <c r="Z1241" s="69"/>
      <c r="AA1241" s="69"/>
      <c r="AB1241" s="69"/>
    </row>
    <row r="1242" spans="1:28" ht="15" customHeight="1" thickBot="1" x14ac:dyDescent="0.25">
      <c r="A1242" s="255"/>
      <c r="B1242" s="164"/>
      <c r="C1242" s="86"/>
      <c r="D1242" s="86"/>
      <c r="E1242" s="165"/>
      <c r="F1242" s="166"/>
      <c r="G1242" s="86"/>
      <c r="H1242" s="220"/>
      <c r="I1242" s="69"/>
      <c r="J1242" s="69"/>
      <c r="K1242" s="69"/>
      <c r="L1242" s="69"/>
      <c r="M1242" s="69"/>
      <c r="N1242" s="69"/>
      <c r="O1242" s="69"/>
      <c r="P1242" s="69"/>
      <c r="Q1242" s="69"/>
      <c r="R1242" s="69"/>
      <c r="S1242" s="69"/>
      <c r="T1242" s="69"/>
      <c r="U1242" s="69"/>
      <c r="V1242" s="69"/>
      <c r="W1242" s="69"/>
      <c r="X1242" s="69"/>
      <c r="Y1242" s="69"/>
      <c r="Z1242" s="69"/>
      <c r="AA1242" s="69"/>
      <c r="AB1242" s="69"/>
    </row>
    <row r="1243" spans="1:28" ht="15" customHeight="1" x14ac:dyDescent="0.25">
      <c r="A1243" s="255"/>
      <c r="B1243" s="680" t="s">
        <v>131</v>
      </c>
      <c r="C1243" s="664"/>
      <c r="D1243" s="221"/>
      <c r="E1243" s="168"/>
      <c r="F1243" s="169"/>
      <c r="G1243" s="222"/>
      <c r="H1243" s="223">
        <f>SUM(H1244:H1250)</f>
        <v>1119804.8304525011</v>
      </c>
      <c r="I1243" s="69"/>
      <c r="J1243" s="69"/>
      <c r="K1243" s="69"/>
      <c r="L1243" s="69"/>
      <c r="M1243" s="69"/>
      <c r="N1243" s="69"/>
      <c r="O1243" s="69"/>
      <c r="P1243" s="69"/>
      <c r="Q1243" s="69"/>
      <c r="R1243" s="69"/>
      <c r="S1243" s="69"/>
      <c r="T1243" s="69"/>
      <c r="U1243" s="69"/>
      <c r="V1243" s="69"/>
      <c r="W1243" s="69"/>
      <c r="X1243" s="69"/>
      <c r="Y1243" s="69"/>
      <c r="Z1243" s="69"/>
      <c r="AA1243" s="69"/>
      <c r="AB1243" s="69"/>
    </row>
    <row r="1244" spans="1:28" ht="15" customHeight="1" x14ac:dyDescent="0.25">
      <c r="A1244" s="255"/>
      <c r="B1244" s="298" t="str">
        <f>+'Lista de Precios'!B29</f>
        <v>Placa policarbonato alveolar 8mm</v>
      </c>
      <c r="C1244" s="64"/>
      <c r="D1244" s="245"/>
      <c r="E1244" s="174" t="str">
        <f>+'Lista de Precios'!$C$28</f>
        <v>m2</v>
      </c>
      <c r="F1244" s="175">
        <f>+'Lista de Precios'!D29</f>
        <v>30879.852888603884</v>
      </c>
      <c r="G1244" s="65">
        <v>27</v>
      </c>
      <c r="H1244" s="226">
        <f t="shared" ref="H1244:H1250" si="113">PRODUCT(F1244*G1244)</f>
        <v>833756.02799230488</v>
      </c>
      <c r="I1244" s="69"/>
      <c r="J1244" s="69"/>
      <c r="K1244" s="69"/>
      <c r="L1244" s="69"/>
      <c r="M1244" s="69"/>
      <c r="N1244" s="69"/>
      <c r="O1244" s="69"/>
      <c r="P1244" s="69"/>
      <c r="Q1244" s="69"/>
      <c r="R1244" s="69"/>
      <c r="S1244" s="69"/>
      <c r="T1244" s="69"/>
      <c r="U1244" s="69"/>
      <c r="V1244" s="69"/>
      <c r="W1244" s="69"/>
      <c r="X1244" s="69"/>
      <c r="Y1244" s="69"/>
      <c r="Z1244" s="69"/>
      <c r="AA1244" s="69"/>
      <c r="AB1244" s="69"/>
    </row>
    <row r="1245" spans="1:28" ht="15" customHeight="1" x14ac:dyDescent="0.25">
      <c r="A1245" s="255"/>
      <c r="B1245" s="264" t="str">
        <f>+'Lista de Precios'!$B$31</f>
        <v>Tornillo Autoperforante 2" con arandela de goma</v>
      </c>
      <c r="C1245" s="64"/>
      <c r="D1245" s="245"/>
      <c r="E1245" s="174" t="str">
        <f>+'Lista de Precios'!$C$31</f>
        <v>u</v>
      </c>
      <c r="F1245" s="175">
        <f>+'Lista de Precios'!$D$31</f>
        <v>243.03032449761596</v>
      </c>
      <c r="G1245" s="65">
        <v>180</v>
      </c>
      <c r="H1245" s="226">
        <f t="shared" si="113"/>
        <v>43745.458409570871</v>
      </c>
      <c r="I1245" s="69"/>
      <c r="J1245" s="69"/>
      <c r="K1245" s="69"/>
      <c r="L1245" s="69"/>
      <c r="M1245" s="69"/>
      <c r="N1245" s="69"/>
      <c r="O1245" s="69"/>
      <c r="P1245" s="69"/>
      <c r="Q1245" s="69"/>
      <c r="R1245" s="69"/>
      <c r="S1245" s="69"/>
      <c r="T1245" s="69"/>
      <c r="U1245" s="69"/>
      <c r="V1245" s="69"/>
      <c r="W1245" s="69"/>
      <c r="X1245" s="69"/>
      <c r="Y1245" s="69"/>
      <c r="Z1245" s="69"/>
      <c r="AA1245" s="69"/>
      <c r="AB1245" s="69"/>
    </row>
    <row r="1246" spans="1:28" ht="15" customHeight="1" x14ac:dyDescent="0.25">
      <c r="A1246" s="255"/>
      <c r="B1246" s="209" t="str">
        <f>+'Lista de Precios'!$B$32</f>
        <v>Electrodos 2,5mm</v>
      </c>
      <c r="C1246" s="227"/>
      <c r="D1246" s="245"/>
      <c r="E1246" s="174" t="str">
        <f>+'Lista de Precios'!$C$32</f>
        <v>kg</v>
      </c>
      <c r="F1246" s="175">
        <f>+'Lista de Precios'!$D$32</f>
        <v>19426.437122671279</v>
      </c>
      <c r="G1246" s="65">
        <v>1</v>
      </c>
      <c r="H1246" s="226">
        <f t="shared" si="113"/>
        <v>19426.437122671279</v>
      </c>
      <c r="I1246" s="69"/>
      <c r="J1246" s="69"/>
      <c r="K1246" s="69"/>
      <c r="L1246" s="69"/>
      <c r="M1246" s="69"/>
      <c r="N1246" s="69"/>
      <c r="O1246" s="69"/>
      <c r="P1246" s="69"/>
      <c r="Q1246" s="69"/>
      <c r="R1246" s="69"/>
      <c r="S1246" s="69"/>
      <c r="T1246" s="69"/>
      <c r="U1246" s="69"/>
      <c r="V1246" s="69"/>
      <c r="W1246" s="69"/>
      <c r="X1246" s="69"/>
      <c r="Y1246" s="69"/>
      <c r="Z1246" s="69"/>
      <c r="AA1246" s="69"/>
      <c r="AB1246" s="69"/>
    </row>
    <row r="1247" spans="1:28" ht="15" customHeight="1" x14ac:dyDescent="0.25">
      <c r="A1247" s="255"/>
      <c r="B1247" s="209" t="str">
        <f>+'Lista de Precios'!$B$335</f>
        <v>Atióxido rojo plata</v>
      </c>
      <c r="C1247" s="227"/>
      <c r="D1247" s="245"/>
      <c r="E1247" s="174" t="str">
        <f>+'Lista de Precios'!$C$335</f>
        <v>l</v>
      </c>
      <c r="F1247" s="175">
        <f>+'Lista de Precios'!$D$335</f>
        <v>16464.760864250788</v>
      </c>
      <c r="G1247" s="65">
        <v>2</v>
      </c>
      <c r="H1247" s="226">
        <f t="shared" si="113"/>
        <v>32929.521728501575</v>
      </c>
      <c r="I1247" s="69"/>
      <c r="J1247" s="69"/>
      <c r="K1247" s="69"/>
      <c r="L1247" s="69"/>
      <c r="M1247" s="69"/>
      <c r="N1247" s="69"/>
      <c r="O1247" s="69"/>
      <c r="P1247" s="69"/>
      <c r="Q1247" s="69"/>
      <c r="R1247" s="69"/>
      <c r="S1247" s="69"/>
      <c r="T1247" s="69"/>
      <c r="U1247" s="69"/>
      <c r="V1247" s="69"/>
      <c r="W1247" s="69"/>
      <c r="X1247" s="69"/>
      <c r="Y1247" s="69"/>
      <c r="Z1247" s="69"/>
      <c r="AA1247" s="69"/>
      <c r="AB1247" s="69"/>
    </row>
    <row r="1248" spans="1:28" ht="15" customHeight="1" x14ac:dyDescent="0.25">
      <c r="A1248" s="255"/>
      <c r="B1248" s="209" t="str">
        <f>+'Lista de Precios'!$B$34</f>
        <v>Perfil C 100x50x15x2</v>
      </c>
      <c r="C1248" s="227"/>
      <c r="D1248" s="245"/>
      <c r="E1248" s="356" t="s">
        <v>138</v>
      </c>
      <c r="F1248" s="175">
        <f>+'Lista de Precios'!D34</f>
        <v>20012.69448439798</v>
      </c>
      <c r="G1248" s="65">
        <v>3</v>
      </c>
      <c r="H1248" s="226">
        <f t="shared" si="113"/>
        <v>60038.08345319394</v>
      </c>
      <c r="I1248" s="69"/>
      <c r="J1248" s="69"/>
      <c r="K1248" s="69"/>
      <c r="L1248" s="69"/>
      <c r="M1248" s="69"/>
      <c r="N1248" s="69"/>
      <c r="O1248" s="69"/>
      <c r="P1248" s="69"/>
      <c r="Q1248" s="69"/>
      <c r="R1248" s="69"/>
      <c r="S1248" s="69"/>
      <c r="T1248" s="69"/>
      <c r="U1248" s="69"/>
      <c r="V1248" s="69"/>
      <c r="W1248" s="69"/>
      <c r="X1248" s="69"/>
      <c r="Y1248" s="69"/>
      <c r="Z1248" s="69"/>
      <c r="AA1248" s="69"/>
      <c r="AB1248" s="69"/>
    </row>
    <row r="1249" spans="1:28" ht="15" customHeight="1" x14ac:dyDescent="0.25">
      <c r="A1249" s="255"/>
      <c r="B1249" s="209" t="str">
        <f>+'Lista de Precios'!B35</f>
        <v>CE 100x100x2</v>
      </c>
      <c r="C1249" s="227"/>
      <c r="D1249" s="245"/>
      <c r="E1249" s="356" t="s">
        <v>138</v>
      </c>
      <c r="F1249" s="175">
        <f>+'Lista de Precios'!D35</f>
        <v>37094.102160162445</v>
      </c>
      <c r="G1249" s="65">
        <v>2</v>
      </c>
      <c r="H1249" s="226">
        <f t="shared" si="113"/>
        <v>74188.20432032489</v>
      </c>
      <c r="I1249" s="69"/>
      <c r="J1249" s="69"/>
      <c r="K1249" s="69"/>
      <c r="L1249" s="69"/>
      <c r="M1249" s="69"/>
      <c r="N1249" s="69"/>
      <c r="O1249" s="69"/>
      <c r="P1249" s="69"/>
      <c r="Q1249" s="69"/>
      <c r="R1249" s="69"/>
      <c r="S1249" s="69"/>
      <c r="T1249" s="69"/>
      <c r="U1249" s="69"/>
      <c r="V1249" s="69"/>
      <c r="W1249" s="69"/>
      <c r="X1249" s="69"/>
      <c r="Y1249" s="69"/>
      <c r="Z1249" s="69"/>
      <c r="AA1249" s="69"/>
      <c r="AB1249" s="69"/>
    </row>
    <row r="1250" spans="1:28" ht="15" customHeight="1" x14ac:dyDescent="0.25">
      <c r="A1250" s="255"/>
      <c r="B1250" s="209" t="str">
        <f>+'Lista de Precios'!B36</f>
        <v>CE 80x40x2</v>
      </c>
      <c r="C1250" s="227"/>
      <c r="D1250" s="245"/>
      <c r="E1250" s="356" t="s">
        <v>138</v>
      </c>
      <c r="F1250" s="175">
        <f>+'Lista de Precios'!D36</f>
        <v>18573.699141977886</v>
      </c>
      <c r="G1250" s="65">
        <v>3</v>
      </c>
      <c r="H1250" s="226">
        <f t="shared" si="113"/>
        <v>55721.097425933658</v>
      </c>
      <c r="I1250" s="69"/>
      <c r="J1250" s="69"/>
      <c r="K1250" s="69"/>
      <c r="L1250" s="69"/>
      <c r="M1250" s="69"/>
      <c r="N1250" s="69"/>
      <c r="O1250" s="69"/>
      <c r="P1250" s="69"/>
      <c r="Q1250" s="69"/>
      <c r="R1250" s="69"/>
      <c r="S1250" s="69"/>
      <c r="T1250" s="69"/>
      <c r="U1250" s="69"/>
      <c r="V1250" s="69"/>
      <c r="W1250" s="69"/>
      <c r="X1250" s="69"/>
      <c r="Y1250" s="69"/>
      <c r="Z1250" s="69"/>
      <c r="AA1250" s="69"/>
      <c r="AB1250" s="69"/>
    </row>
    <row r="1251" spans="1:28" ht="15" customHeight="1" x14ac:dyDescent="0.25">
      <c r="A1251" s="255"/>
      <c r="B1251" s="209" t="str">
        <f>+'Lista de Precios'!B44</f>
        <v>Listones madera dura cepillada 1"x2"</v>
      </c>
      <c r="C1251" s="227"/>
      <c r="D1251" s="245"/>
      <c r="E1251" s="356" t="s">
        <v>59</v>
      </c>
      <c r="F1251" s="175">
        <f>+'Lista de Precios'!D44</f>
        <v>1220.0601954894464</v>
      </c>
      <c r="G1251" s="65">
        <v>360</v>
      </c>
      <c r="H1251" s="226">
        <f t="shared" ref="H1251" si="114">PRODUCT(F1251*G1251)</f>
        <v>439221.67037620069</v>
      </c>
      <c r="I1251" s="69"/>
      <c r="J1251" s="69"/>
      <c r="K1251" s="69"/>
      <c r="L1251" s="69"/>
      <c r="M1251" s="69"/>
      <c r="N1251" s="69"/>
      <c r="O1251" s="69"/>
      <c r="P1251" s="69"/>
      <c r="Q1251" s="69"/>
      <c r="R1251" s="69"/>
      <c r="S1251" s="69"/>
      <c r="T1251" s="69"/>
      <c r="U1251" s="69"/>
      <c r="V1251" s="69"/>
      <c r="W1251" s="69"/>
      <c r="X1251" s="69"/>
      <c r="Y1251" s="69"/>
      <c r="Z1251" s="69"/>
      <c r="AA1251" s="69"/>
      <c r="AB1251" s="69"/>
    </row>
    <row r="1252" spans="1:28" ht="15" customHeight="1" x14ac:dyDescent="0.25">
      <c r="A1252" s="255"/>
      <c r="B1252" s="209"/>
      <c r="C1252" s="227"/>
      <c r="D1252" s="277"/>
      <c r="E1252" s="174"/>
      <c r="F1252" s="175"/>
      <c r="G1252" s="65"/>
      <c r="H1252" s="226"/>
      <c r="I1252" s="69"/>
      <c r="J1252" s="69"/>
      <c r="K1252" s="69"/>
      <c r="L1252" s="69"/>
      <c r="M1252" s="69"/>
      <c r="N1252" s="69"/>
      <c r="O1252" s="69"/>
      <c r="P1252" s="69"/>
      <c r="Q1252" s="69"/>
      <c r="R1252" s="69"/>
      <c r="S1252" s="69"/>
      <c r="T1252" s="69"/>
      <c r="U1252" s="69"/>
      <c r="V1252" s="69"/>
      <c r="W1252" s="69"/>
      <c r="X1252" s="69"/>
      <c r="Y1252" s="69"/>
      <c r="Z1252" s="69"/>
      <c r="AA1252" s="69"/>
      <c r="AB1252" s="69"/>
    </row>
    <row r="1253" spans="1:28" ht="15" customHeight="1" x14ac:dyDescent="0.25">
      <c r="A1253" s="255"/>
      <c r="B1253" s="681" t="s">
        <v>132</v>
      </c>
      <c r="C1253" s="572"/>
      <c r="D1253" s="228"/>
      <c r="E1253" s="183"/>
      <c r="F1253" s="184"/>
      <c r="G1253" s="229"/>
      <c r="H1253" s="230">
        <f>SUM(H1254:H1255)</f>
        <v>40524.853109999996</v>
      </c>
      <c r="I1253" s="69"/>
      <c r="J1253" s="69"/>
      <c r="K1253" s="69"/>
      <c r="L1253" s="69"/>
      <c r="M1253" s="69"/>
      <c r="N1253" s="69"/>
      <c r="O1253" s="69"/>
      <c r="P1253" s="69"/>
      <c r="Q1253" s="69"/>
      <c r="R1253" s="69"/>
      <c r="S1253" s="69"/>
      <c r="T1253" s="69"/>
      <c r="U1253" s="69"/>
      <c r="V1253" s="69"/>
      <c r="W1253" s="69"/>
      <c r="X1253" s="69"/>
      <c r="Y1253" s="69"/>
      <c r="Z1253" s="69"/>
      <c r="AA1253" s="69"/>
      <c r="AB1253" s="69"/>
    </row>
    <row r="1254" spans="1:28" ht="15" customHeight="1" x14ac:dyDescent="0.2">
      <c r="A1254" s="255"/>
      <c r="B1254" s="668" t="s">
        <v>133</v>
      </c>
      <c r="C1254" s="572"/>
      <c r="D1254" s="227"/>
      <c r="E1254" s="174" t="s">
        <v>134</v>
      </c>
      <c r="F1254" s="175">
        <f>+'Mano de Obra'!$J$8</f>
        <v>10110.714599999999</v>
      </c>
      <c r="G1254" s="65">
        <v>3.2</v>
      </c>
      <c r="H1254" s="226">
        <f t="shared" ref="H1254:H1255" si="115">PRODUCT(F1254*G1254)</f>
        <v>32354.28672</v>
      </c>
      <c r="I1254" s="69"/>
      <c r="J1254" s="69"/>
      <c r="K1254" s="69"/>
      <c r="L1254" s="69"/>
      <c r="M1254" s="69"/>
      <c r="N1254" s="69"/>
      <c r="O1254" s="69"/>
      <c r="P1254" s="69"/>
      <c r="Q1254" s="69"/>
      <c r="R1254" s="69"/>
      <c r="S1254" s="69"/>
      <c r="T1254" s="69"/>
      <c r="U1254" s="69"/>
      <c r="V1254" s="69"/>
      <c r="W1254" s="69"/>
      <c r="X1254" s="69"/>
      <c r="Y1254" s="69"/>
      <c r="Z1254" s="69"/>
      <c r="AA1254" s="69"/>
      <c r="AB1254" s="69"/>
    </row>
    <row r="1255" spans="1:28" ht="15" customHeight="1" x14ac:dyDescent="0.2">
      <c r="A1255" s="255"/>
      <c r="B1255" s="668" t="s">
        <v>137</v>
      </c>
      <c r="C1255" s="572"/>
      <c r="D1255" s="227"/>
      <c r="E1255" s="174" t="s">
        <v>134</v>
      </c>
      <c r="F1255" s="175">
        <f>+'Mano de Obra'!$J$10</f>
        <v>8600.5962</v>
      </c>
      <c r="G1255" s="65">
        <v>0.95</v>
      </c>
      <c r="H1255" s="226">
        <f t="shared" si="115"/>
        <v>8170.56639</v>
      </c>
      <c r="I1255" s="69"/>
      <c r="J1255" s="69"/>
      <c r="K1255" s="69"/>
      <c r="L1255" s="69"/>
      <c r="M1255" s="69"/>
      <c r="N1255" s="69"/>
      <c r="O1255" s="69"/>
      <c r="P1255" s="69"/>
      <c r="Q1255" s="69"/>
      <c r="R1255" s="69"/>
      <c r="S1255" s="69"/>
      <c r="T1255" s="69"/>
      <c r="U1255" s="69"/>
      <c r="V1255" s="69"/>
      <c r="W1255" s="69"/>
      <c r="X1255" s="69"/>
      <c r="Y1255" s="69"/>
      <c r="Z1255" s="69"/>
      <c r="AA1255" s="69"/>
      <c r="AB1255" s="69"/>
    </row>
    <row r="1256" spans="1:28" ht="15" customHeight="1" thickBot="1" x14ac:dyDescent="0.25">
      <c r="A1256" s="255"/>
      <c r="B1256" s="669"/>
      <c r="C1256" s="670"/>
      <c r="D1256" s="246"/>
      <c r="E1256" s="190"/>
      <c r="F1256" s="247"/>
      <c r="G1256" s="232"/>
      <c r="H1256" s="248"/>
      <c r="I1256" s="69"/>
      <c r="J1256" s="69"/>
      <c r="K1256" s="69"/>
      <c r="L1256" s="69"/>
      <c r="M1256" s="69"/>
      <c r="N1256" s="69"/>
      <c r="O1256" s="69"/>
      <c r="P1256" s="69"/>
      <c r="Q1256" s="69"/>
      <c r="R1256" s="69"/>
      <c r="S1256" s="69"/>
      <c r="T1256" s="69"/>
      <c r="U1256" s="69"/>
      <c r="V1256" s="69"/>
      <c r="W1256" s="69"/>
      <c r="X1256" s="69"/>
      <c r="Y1256" s="69"/>
      <c r="Z1256" s="69"/>
      <c r="AA1256" s="69"/>
      <c r="AB1256" s="69"/>
    </row>
    <row r="1257" spans="1:28" ht="15" customHeight="1" thickBot="1" x14ac:dyDescent="0.25">
      <c r="A1257" s="255"/>
      <c r="B1257" s="194"/>
      <c r="C1257" s="234"/>
      <c r="D1257" s="234"/>
      <c r="E1257" s="165"/>
      <c r="F1257" s="166"/>
      <c r="G1257" s="178"/>
      <c r="H1257" s="61"/>
      <c r="I1257" s="69"/>
      <c r="J1257" s="69"/>
      <c r="K1257" s="69"/>
      <c r="L1257" s="69"/>
      <c r="M1257" s="69"/>
      <c r="N1257" s="69"/>
      <c r="O1257" s="69"/>
      <c r="P1257" s="69"/>
      <c r="Q1257" s="69"/>
      <c r="R1257" s="69"/>
      <c r="S1257" s="69"/>
      <c r="T1257" s="69"/>
      <c r="U1257" s="69"/>
      <c r="V1257" s="69"/>
      <c r="W1257" s="69"/>
      <c r="X1257" s="69"/>
      <c r="Y1257" s="69"/>
      <c r="Z1257" s="69"/>
      <c r="AA1257" s="69"/>
      <c r="AB1257" s="69"/>
    </row>
    <row r="1258" spans="1:28" ht="15" customHeight="1" thickBot="1" x14ac:dyDescent="0.3">
      <c r="A1258" s="255"/>
      <c r="B1258" s="197"/>
      <c r="C1258" s="60"/>
      <c r="D1258" s="60"/>
      <c r="E1258" s="165"/>
      <c r="F1258" s="166"/>
      <c r="G1258" s="235" t="s">
        <v>136</v>
      </c>
      <c r="H1258" s="236">
        <f>SUM(H1243,H1253)</f>
        <v>1160329.6835625011</v>
      </c>
      <c r="I1258" s="69"/>
      <c r="J1258" s="69"/>
      <c r="K1258" s="69"/>
      <c r="L1258" s="69"/>
      <c r="M1258" s="69"/>
      <c r="N1258" s="69"/>
      <c r="O1258" s="69"/>
      <c r="P1258" s="69"/>
      <c r="Q1258" s="69"/>
      <c r="R1258" s="69"/>
      <c r="S1258" s="69"/>
      <c r="T1258" s="69"/>
      <c r="U1258" s="69"/>
      <c r="V1258" s="69"/>
      <c r="W1258" s="69"/>
      <c r="X1258" s="69"/>
      <c r="Y1258" s="69"/>
      <c r="Z1258" s="69"/>
      <c r="AA1258" s="69"/>
      <c r="AB1258" s="69"/>
    </row>
    <row r="1259" spans="1:28" ht="15" customHeight="1" x14ac:dyDescent="0.25">
      <c r="A1259" s="255"/>
      <c r="B1259" s="200"/>
      <c r="C1259" s="84"/>
      <c r="D1259" s="84"/>
      <c r="E1259" s="165"/>
      <c r="F1259" s="166"/>
      <c r="G1259" s="178"/>
      <c r="H1259" s="201"/>
      <c r="I1259" s="69"/>
      <c r="J1259" s="69"/>
      <c r="K1259" s="69"/>
      <c r="L1259" s="69"/>
      <c r="M1259" s="69"/>
      <c r="N1259" s="69"/>
      <c r="O1259" s="69"/>
      <c r="P1259" s="69"/>
      <c r="Q1259" s="69"/>
      <c r="R1259" s="69"/>
      <c r="S1259" s="69"/>
      <c r="T1259" s="69"/>
      <c r="U1259" s="69"/>
      <c r="V1259" s="69"/>
      <c r="W1259" s="69"/>
      <c r="X1259" s="69"/>
      <c r="Y1259" s="69"/>
      <c r="Z1259" s="69"/>
      <c r="AA1259" s="69"/>
      <c r="AB1259" s="69"/>
    </row>
    <row r="1260" spans="1:28" ht="15" customHeight="1" x14ac:dyDescent="0.2">
      <c r="A1260" s="255"/>
      <c r="B1260" s="197"/>
      <c r="C1260" s="60"/>
      <c r="D1260" s="60"/>
      <c r="E1260" s="165"/>
      <c r="F1260" s="166"/>
      <c r="G1260" s="60"/>
      <c r="H1260" s="61"/>
      <c r="I1260" s="69"/>
      <c r="J1260" s="69"/>
      <c r="K1260" s="69"/>
      <c r="L1260" s="69"/>
      <c r="M1260" s="69"/>
      <c r="N1260" s="69"/>
      <c r="O1260" s="69"/>
      <c r="P1260" s="69"/>
      <c r="Q1260" s="69"/>
      <c r="R1260" s="69"/>
      <c r="S1260" s="69"/>
      <c r="T1260" s="69"/>
      <c r="U1260" s="69"/>
      <c r="V1260" s="69"/>
      <c r="W1260" s="69"/>
      <c r="X1260" s="69"/>
      <c r="Y1260" s="69"/>
      <c r="Z1260" s="69"/>
      <c r="AA1260" s="69"/>
      <c r="AB1260" s="69"/>
    </row>
    <row r="1261" spans="1:28" ht="15" customHeight="1" thickBot="1" x14ac:dyDescent="0.3">
      <c r="A1261" s="255"/>
      <c r="B1261" s="256"/>
      <c r="C1261" s="257"/>
      <c r="D1261" s="257"/>
      <c r="E1261" s="258"/>
      <c r="F1261" s="259"/>
      <c r="G1261" s="260"/>
      <c r="H1261" s="261"/>
      <c r="I1261" s="69"/>
      <c r="J1261" s="69"/>
      <c r="K1261" s="69"/>
      <c r="L1261" s="69"/>
      <c r="M1261" s="69"/>
      <c r="N1261" s="69"/>
      <c r="O1261" s="69"/>
      <c r="P1261" s="69"/>
      <c r="Q1261" s="69"/>
      <c r="R1261" s="69"/>
      <c r="S1261" s="69"/>
      <c r="T1261" s="69"/>
      <c r="U1261" s="69"/>
      <c r="V1261" s="69"/>
      <c r="W1261" s="69"/>
      <c r="X1261" s="69"/>
      <c r="Y1261" s="69"/>
      <c r="Z1261" s="69"/>
      <c r="AA1261" s="69"/>
      <c r="AB1261" s="69"/>
    </row>
    <row r="1262" spans="1:28" ht="15" customHeight="1" thickBot="1" x14ac:dyDescent="0.25">
      <c r="A1262" s="255"/>
      <c r="B1262" s="355">
        <f>+Presupuesto!A92</f>
        <v>17</v>
      </c>
      <c r="C1262" s="715" t="str">
        <f>+Presupuesto!B92</f>
        <v>ZINGUERIA</v>
      </c>
      <c r="D1262" s="716"/>
      <c r="E1262" s="716"/>
      <c r="F1262" s="716"/>
      <c r="G1262" s="716"/>
      <c r="H1262" s="717"/>
      <c r="I1262" s="69"/>
      <c r="J1262" s="69"/>
      <c r="K1262" s="69"/>
      <c r="L1262" s="69"/>
      <c r="M1262" s="69"/>
      <c r="N1262" s="69"/>
      <c r="O1262" s="69"/>
      <c r="P1262" s="69"/>
      <c r="Q1262" s="69"/>
      <c r="R1262" s="69"/>
      <c r="S1262" s="69"/>
      <c r="T1262" s="69"/>
      <c r="U1262" s="69"/>
      <c r="V1262" s="69"/>
      <c r="W1262" s="69"/>
      <c r="X1262" s="69"/>
      <c r="Y1262" s="69"/>
      <c r="Z1262" s="69"/>
      <c r="AA1262" s="69"/>
      <c r="AB1262" s="69"/>
    </row>
    <row r="1263" spans="1:28" ht="15" customHeight="1" thickBot="1" x14ac:dyDescent="0.25">
      <c r="A1263" s="255"/>
      <c r="B1263" s="154" t="str">
        <f>+Presupuesto!A93</f>
        <v>17.1</v>
      </c>
      <c r="C1263" s="674" t="str">
        <f>+Presupuesto!B93</f>
        <v>Zinguería en general</v>
      </c>
      <c r="D1263" s="672"/>
      <c r="E1263" s="672"/>
      <c r="F1263" s="672"/>
      <c r="G1263" s="673"/>
      <c r="H1263" s="155" t="str">
        <f>+Presupuesto!C93</f>
        <v>gl</v>
      </c>
      <c r="I1263" s="69"/>
      <c r="J1263" s="69"/>
      <c r="K1263" s="69"/>
      <c r="L1263" s="69"/>
      <c r="M1263" s="69"/>
      <c r="N1263" s="69"/>
      <c r="O1263" s="69"/>
      <c r="P1263" s="69"/>
      <c r="Q1263" s="69"/>
      <c r="R1263" s="69"/>
      <c r="S1263" s="69"/>
      <c r="T1263" s="69"/>
      <c r="U1263" s="69"/>
      <c r="V1263" s="69"/>
      <c r="W1263" s="69"/>
      <c r="X1263" s="69"/>
      <c r="Y1263" s="69"/>
      <c r="Z1263" s="69"/>
      <c r="AA1263" s="69"/>
      <c r="AB1263" s="69"/>
    </row>
    <row r="1264" spans="1:28" ht="15" customHeight="1" x14ac:dyDescent="0.25">
      <c r="A1264" s="255"/>
      <c r="B1264" s="675" t="s">
        <v>126</v>
      </c>
      <c r="C1264" s="676"/>
      <c r="D1264" s="214"/>
      <c r="E1264" s="678" t="s">
        <v>123</v>
      </c>
      <c r="F1264" s="157" t="s">
        <v>127</v>
      </c>
      <c r="G1264" s="215" t="s">
        <v>128</v>
      </c>
      <c r="H1264" s="216" t="s">
        <v>127</v>
      </c>
      <c r="I1264" s="69"/>
      <c r="J1264" s="69"/>
      <c r="K1264" s="69"/>
      <c r="L1264" s="69"/>
      <c r="M1264" s="69"/>
      <c r="N1264" s="69"/>
      <c r="O1264" s="69"/>
      <c r="P1264" s="69"/>
      <c r="Q1264" s="69"/>
      <c r="R1264" s="69"/>
      <c r="S1264" s="69"/>
      <c r="T1264" s="69"/>
      <c r="U1264" s="69"/>
      <c r="V1264" s="69"/>
      <c r="W1264" s="69"/>
      <c r="X1264" s="69"/>
      <c r="Y1264" s="69"/>
      <c r="Z1264" s="69"/>
      <c r="AA1264" s="69"/>
      <c r="AB1264" s="69"/>
    </row>
    <row r="1265" spans="1:28" ht="15" customHeight="1" thickBot="1" x14ac:dyDescent="0.3">
      <c r="A1265" s="255"/>
      <c r="B1265" s="677"/>
      <c r="C1265" s="659"/>
      <c r="D1265" s="217"/>
      <c r="E1265" s="679"/>
      <c r="F1265" s="161" t="s">
        <v>129</v>
      </c>
      <c r="G1265" s="218" t="s">
        <v>130</v>
      </c>
      <c r="H1265" s="219" t="s">
        <v>124</v>
      </c>
      <c r="I1265" s="69"/>
      <c r="J1265" s="69"/>
      <c r="K1265" s="69"/>
      <c r="L1265" s="69"/>
      <c r="M1265" s="69"/>
      <c r="N1265" s="69"/>
      <c r="O1265" s="69"/>
      <c r="P1265" s="69"/>
      <c r="Q1265" s="69"/>
      <c r="R1265" s="69"/>
      <c r="S1265" s="69"/>
      <c r="T1265" s="69"/>
      <c r="U1265" s="69"/>
      <c r="V1265" s="69"/>
      <c r="W1265" s="69"/>
      <c r="X1265" s="69"/>
      <c r="Y1265" s="69"/>
      <c r="Z1265" s="69"/>
      <c r="AA1265" s="69"/>
      <c r="AB1265" s="69"/>
    </row>
    <row r="1266" spans="1:28" ht="15" customHeight="1" thickBot="1" x14ac:dyDescent="0.25">
      <c r="A1266" s="255"/>
      <c r="B1266" s="164"/>
      <c r="C1266" s="86"/>
      <c r="D1266" s="86"/>
      <c r="E1266" s="165"/>
      <c r="F1266" s="166"/>
      <c r="G1266" s="86"/>
      <c r="H1266" s="220"/>
      <c r="I1266" s="69"/>
      <c r="J1266" s="69"/>
      <c r="K1266" s="69"/>
      <c r="L1266" s="69"/>
      <c r="M1266" s="69"/>
      <c r="N1266" s="69"/>
      <c r="O1266" s="69"/>
      <c r="P1266" s="69"/>
      <c r="Q1266" s="69"/>
      <c r="R1266" s="69"/>
      <c r="S1266" s="69"/>
      <c r="T1266" s="69"/>
      <c r="U1266" s="69"/>
      <c r="V1266" s="69"/>
      <c r="W1266" s="69"/>
      <c r="X1266" s="69"/>
      <c r="Y1266" s="69"/>
      <c r="Z1266" s="69"/>
      <c r="AA1266" s="69"/>
      <c r="AB1266" s="69"/>
    </row>
    <row r="1267" spans="1:28" ht="15" customHeight="1" x14ac:dyDescent="0.25">
      <c r="A1267" s="255"/>
      <c r="B1267" s="680" t="s">
        <v>131</v>
      </c>
      <c r="C1267" s="664"/>
      <c r="D1267" s="221"/>
      <c r="E1267" s="168"/>
      <c r="F1267" s="169"/>
      <c r="G1267" s="222"/>
      <c r="H1267" s="223">
        <f>SUM(H1268:H1271)</f>
        <v>2498097.0833851686</v>
      </c>
      <c r="I1267" s="69"/>
      <c r="J1267" s="69"/>
      <c r="K1267" s="69"/>
      <c r="L1267" s="69"/>
      <c r="M1267" s="69"/>
      <c r="N1267" s="69"/>
      <c r="O1267" s="69"/>
      <c r="P1267" s="69"/>
      <c r="Q1267" s="69"/>
      <c r="R1267" s="69"/>
      <c r="S1267" s="69"/>
      <c r="T1267" s="69"/>
      <c r="U1267" s="69"/>
      <c r="V1267" s="69"/>
      <c r="W1267" s="69"/>
      <c r="X1267" s="69"/>
      <c r="Y1267" s="69"/>
      <c r="Z1267" s="69"/>
      <c r="AA1267" s="69"/>
      <c r="AB1267" s="69"/>
    </row>
    <row r="1268" spans="1:28" ht="15" customHeight="1" x14ac:dyDescent="0.25">
      <c r="A1268" s="255"/>
      <c r="B1268" s="209" t="str">
        <f>+'Lista de Precios'!B225</f>
        <v>Canaleta de Zinc (0,30x0,15)</v>
      </c>
      <c r="C1268" s="227"/>
      <c r="D1268" s="279"/>
      <c r="E1268" s="268" t="str">
        <f>+'Lista de Precios'!C225</f>
        <v>m</v>
      </c>
      <c r="F1268" s="175">
        <f>+'Lista de Precios'!D225</f>
        <v>40395.205442185557</v>
      </c>
      <c r="G1268" s="272">
        <v>38.67</v>
      </c>
      <c r="H1268" s="226">
        <f>PRODUCT(F1268*G1268)</f>
        <v>1562082.5944493157</v>
      </c>
      <c r="I1268" s="69"/>
      <c r="J1268" s="69"/>
      <c r="K1268" s="69"/>
      <c r="L1268" s="69"/>
      <c r="M1268" s="69"/>
      <c r="N1268" s="69"/>
      <c r="O1268" s="69"/>
      <c r="P1268" s="69"/>
      <c r="Q1268" s="69"/>
      <c r="R1268" s="69"/>
      <c r="S1268" s="69"/>
      <c r="T1268" s="69"/>
      <c r="U1268" s="69"/>
      <c r="V1268" s="69"/>
      <c r="W1268" s="69"/>
      <c r="X1268" s="69"/>
      <c r="Y1268" s="69"/>
      <c r="Z1268" s="69"/>
      <c r="AA1268" s="69"/>
      <c r="AB1268" s="69"/>
    </row>
    <row r="1269" spans="1:28" ht="15" customHeight="1" x14ac:dyDescent="0.25">
      <c r="A1269" s="255"/>
      <c r="B1269" s="209" t="str">
        <f>+'Lista de Precios'!B226</f>
        <v>Caño de bajada Zinc (60x100)</v>
      </c>
      <c r="C1269" s="227"/>
      <c r="D1269" s="279"/>
      <c r="E1269" s="268" t="str">
        <f>+'Lista de Precios'!C226</f>
        <v>m</v>
      </c>
      <c r="F1269" s="175">
        <f>+'Lista de Precios'!D226</f>
        <v>23082.972254272161</v>
      </c>
      <c r="G1269" s="272">
        <v>26.3</v>
      </c>
      <c r="H1269" s="226">
        <f>PRODUCT(F1269*G1269)</f>
        <v>607082.17028735788</v>
      </c>
      <c r="I1269" s="69"/>
      <c r="J1269" s="69"/>
      <c r="K1269" s="69"/>
      <c r="L1269" s="69"/>
      <c r="M1269" s="69"/>
      <c r="N1269" s="69"/>
      <c r="O1269" s="69"/>
      <c r="P1269" s="69"/>
      <c r="Q1269" s="69"/>
      <c r="R1269" s="69"/>
      <c r="S1269" s="69"/>
      <c r="T1269" s="69"/>
      <c r="U1269" s="69"/>
      <c r="V1269" s="69"/>
      <c r="W1269" s="69"/>
      <c r="X1269" s="69"/>
      <c r="Y1269" s="69"/>
      <c r="Z1269" s="69"/>
      <c r="AA1269" s="69"/>
      <c r="AB1269" s="69"/>
    </row>
    <row r="1270" spans="1:28" ht="15" customHeight="1" x14ac:dyDescent="0.25">
      <c r="A1270" s="255"/>
      <c r="B1270" s="209" t="str">
        <f>+'Lista de Precios'!B227</f>
        <v xml:space="preserve">Gargolas con plato de Zinc </v>
      </c>
      <c r="C1270" s="227"/>
      <c r="D1270" s="279"/>
      <c r="E1270" s="268" t="str">
        <f>+'Lista de Precios'!C227</f>
        <v>Un</v>
      </c>
      <c r="F1270" s="175">
        <f>+'Lista de Precios'!D227</f>
        <v>40395.205442185557</v>
      </c>
      <c r="G1270" s="272">
        <v>1</v>
      </c>
      <c r="H1270" s="226">
        <f>PRODUCT(F1270*G1270)</f>
        <v>40395.205442185557</v>
      </c>
      <c r="I1270" s="69"/>
      <c r="J1270" s="69"/>
      <c r="K1270" s="69"/>
      <c r="L1270" s="69"/>
      <c r="M1270" s="69"/>
      <c r="N1270" s="69"/>
      <c r="O1270" s="69"/>
      <c r="P1270" s="69"/>
      <c r="Q1270" s="69"/>
      <c r="R1270" s="69"/>
      <c r="S1270" s="69"/>
      <c r="T1270" s="69"/>
      <c r="U1270" s="69"/>
      <c r="V1270" s="69"/>
      <c r="W1270" s="69"/>
      <c r="X1270" s="69"/>
      <c r="Y1270" s="69"/>
      <c r="Z1270" s="69"/>
      <c r="AA1270" s="69"/>
      <c r="AB1270" s="69"/>
    </row>
    <row r="1271" spans="1:28" ht="15" customHeight="1" x14ac:dyDescent="0.25">
      <c r="A1271" s="255"/>
      <c r="B1271" s="209" t="str">
        <f>+'Lista de Precios'!B229</f>
        <v>Cumbrera chapa de zinc cal 27</v>
      </c>
      <c r="C1271" s="227"/>
      <c r="D1271" s="279"/>
      <c r="E1271" s="268" t="str">
        <f>+'Lista de Precios'!C230</f>
        <v>Un</v>
      </c>
      <c r="F1271" s="175">
        <f>+'Lista de Precios'!D229</f>
        <v>28853.711320630919</v>
      </c>
      <c r="G1271" s="272">
        <v>10</v>
      </c>
      <c r="H1271" s="226">
        <f>PRODUCT(F1271*G1271)</f>
        <v>288537.11320630921</v>
      </c>
      <c r="I1271" s="69"/>
      <c r="J1271" s="69"/>
      <c r="K1271" s="69"/>
      <c r="L1271" s="69"/>
      <c r="M1271" s="69"/>
      <c r="N1271" s="69"/>
      <c r="O1271" s="69"/>
      <c r="P1271" s="69"/>
      <c r="Q1271" s="69"/>
      <c r="R1271" s="69"/>
      <c r="S1271" s="69"/>
      <c r="T1271" s="69"/>
      <c r="U1271" s="69"/>
      <c r="V1271" s="69"/>
      <c r="W1271" s="69"/>
      <c r="X1271" s="69"/>
      <c r="Y1271" s="69"/>
      <c r="Z1271" s="69"/>
      <c r="AA1271" s="69"/>
      <c r="AB1271" s="69"/>
    </row>
    <row r="1272" spans="1:28" ht="15" customHeight="1" x14ac:dyDescent="0.25">
      <c r="A1272" s="255"/>
      <c r="B1272" s="209"/>
      <c r="C1272" s="227"/>
      <c r="D1272" s="277"/>
      <c r="E1272" s="174"/>
      <c r="F1272" s="175"/>
      <c r="G1272" s="65"/>
      <c r="H1272" s="226"/>
      <c r="I1272" s="69"/>
      <c r="J1272" s="69"/>
      <c r="K1272" s="69"/>
      <c r="L1272" s="69"/>
      <c r="M1272" s="69"/>
      <c r="N1272" s="69"/>
      <c r="O1272" s="69"/>
      <c r="P1272" s="69"/>
      <c r="Q1272" s="69"/>
      <c r="R1272" s="69"/>
      <c r="S1272" s="69"/>
      <c r="T1272" s="69"/>
      <c r="U1272" s="69"/>
      <c r="V1272" s="69"/>
      <c r="W1272" s="69"/>
      <c r="X1272" s="69"/>
      <c r="Y1272" s="69"/>
      <c r="Z1272" s="69"/>
      <c r="AA1272" s="69"/>
      <c r="AB1272" s="69"/>
    </row>
    <row r="1273" spans="1:28" ht="15" customHeight="1" x14ac:dyDescent="0.25">
      <c r="A1273" s="255"/>
      <c r="B1273" s="681" t="s">
        <v>132</v>
      </c>
      <c r="C1273" s="572"/>
      <c r="D1273" s="228"/>
      <c r="E1273" s="183"/>
      <c r="F1273" s="184"/>
      <c r="G1273" s="229"/>
      <c r="H1273" s="230">
        <f>SUM(H1274:H1275)</f>
        <v>397467.88199999998</v>
      </c>
      <c r="I1273" s="69"/>
      <c r="J1273" s="69"/>
      <c r="K1273" s="69"/>
      <c r="L1273" s="69"/>
      <c r="M1273" s="69"/>
      <c r="N1273" s="69"/>
      <c r="O1273" s="69"/>
      <c r="P1273" s="69"/>
      <c r="Q1273" s="69"/>
      <c r="R1273" s="69"/>
      <c r="S1273" s="69"/>
      <c r="T1273" s="69"/>
      <c r="U1273" s="69"/>
      <c r="V1273" s="69"/>
      <c r="W1273" s="69"/>
      <c r="X1273" s="69"/>
      <c r="Y1273" s="69"/>
      <c r="Z1273" s="69"/>
      <c r="AA1273" s="69"/>
      <c r="AB1273" s="69"/>
    </row>
    <row r="1274" spans="1:28" ht="15" customHeight="1" x14ac:dyDescent="0.2">
      <c r="A1274" s="255"/>
      <c r="B1274" s="668" t="s">
        <v>133</v>
      </c>
      <c r="C1274" s="572"/>
      <c r="D1274" s="227"/>
      <c r="E1274" s="174" t="s">
        <v>134</v>
      </c>
      <c r="F1274" s="175">
        <f>+'Mano de Obra'!$J$8</f>
        <v>10110.714599999999</v>
      </c>
      <c r="G1274" s="65">
        <v>24</v>
      </c>
      <c r="H1274" s="226">
        <f t="shared" ref="H1274:H1275" si="116">PRODUCT(F1274*G1274)</f>
        <v>242657.15039999998</v>
      </c>
      <c r="I1274" s="69"/>
      <c r="J1274" s="69"/>
      <c r="K1274" s="69"/>
      <c r="L1274" s="69"/>
      <c r="M1274" s="69"/>
      <c r="N1274" s="69"/>
      <c r="O1274" s="69"/>
      <c r="P1274" s="69"/>
      <c r="Q1274" s="69"/>
      <c r="R1274" s="69"/>
      <c r="S1274" s="69"/>
      <c r="T1274" s="69"/>
      <c r="U1274" s="69"/>
      <c r="V1274" s="69"/>
      <c r="W1274" s="69"/>
      <c r="X1274" s="69"/>
      <c r="Y1274" s="69"/>
      <c r="Z1274" s="69"/>
      <c r="AA1274" s="69"/>
      <c r="AB1274" s="69"/>
    </row>
    <row r="1275" spans="1:28" ht="15" customHeight="1" x14ac:dyDescent="0.2">
      <c r="A1275" s="255"/>
      <c r="B1275" s="668" t="s">
        <v>137</v>
      </c>
      <c r="C1275" s="572"/>
      <c r="D1275" s="227"/>
      <c r="E1275" s="174" t="s">
        <v>134</v>
      </c>
      <c r="F1275" s="175">
        <f>+'Mano de Obra'!$J$10</f>
        <v>8600.5962</v>
      </c>
      <c r="G1275" s="65">
        <v>18</v>
      </c>
      <c r="H1275" s="226">
        <f t="shared" si="116"/>
        <v>154810.7316</v>
      </c>
      <c r="I1275" s="69"/>
      <c r="J1275" s="69"/>
      <c r="K1275" s="69"/>
      <c r="L1275" s="69"/>
      <c r="M1275" s="69"/>
      <c r="N1275" s="69"/>
      <c r="O1275" s="69"/>
      <c r="P1275" s="69"/>
      <c r="Q1275" s="69"/>
      <c r="R1275" s="69"/>
      <c r="S1275" s="69"/>
      <c r="T1275" s="69"/>
      <c r="U1275" s="69"/>
      <c r="V1275" s="69"/>
      <c r="W1275" s="69"/>
      <c r="X1275" s="69"/>
      <c r="Y1275" s="69"/>
      <c r="Z1275" s="69"/>
      <c r="AA1275" s="69"/>
      <c r="AB1275" s="69"/>
    </row>
    <row r="1276" spans="1:28" ht="15" customHeight="1" thickBot="1" x14ac:dyDescent="0.25">
      <c r="A1276" s="255"/>
      <c r="B1276" s="669"/>
      <c r="C1276" s="670"/>
      <c r="D1276" s="246"/>
      <c r="E1276" s="190"/>
      <c r="F1276" s="247"/>
      <c r="G1276" s="232"/>
      <c r="H1276" s="248"/>
      <c r="I1276" s="69"/>
      <c r="J1276" s="69"/>
      <c r="K1276" s="69"/>
      <c r="L1276" s="69"/>
      <c r="M1276" s="69"/>
      <c r="N1276" s="69"/>
      <c r="O1276" s="69"/>
      <c r="P1276" s="69"/>
      <c r="Q1276" s="69"/>
      <c r="R1276" s="69"/>
      <c r="S1276" s="69"/>
      <c r="T1276" s="69"/>
      <c r="U1276" s="69"/>
      <c r="V1276" s="69"/>
      <c r="W1276" s="69"/>
      <c r="X1276" s="69"/>
      <c r="Y1276" s="69"/>
      <c r="Z1276" s="69"/>
      <c r="AA1276" s="69"/>
      <c r="AB1276" s="69"/>
    </row>
    <row r="1277" spans="1:28" ht="15" customHeight="1" thickBot="1" x14ac:dyDescent="0.25">
      <c r="A1277" s="255"/>
      <c r="B1277" s="194"/>
      <c r="C1277" s="234"/>
      <c r="D1277" s="234"/>
      <c r="E1277" s="165"/>
      <c r="F1277" s="166"/>
      <c r="G1277" s="178"/>
      <c r="H1277" s="61"/>
      <c r="I1277" s="69"/>
      <c r="J1277" s="69"/>
      <c r="K1277" s="69"/>
      <c r="L1277" s="69"/>
      <c r="M1277" s="69"/>
      <c r="N1277" s="69"/>
      <c r="O1277" s="69"/>
      <c r="P1277" s="69"/>
      <c r="Q1277" s="69"/>
      <c r="R1277" s="69"/>
      <c r="S1277" s="69"/>
      <c r="T1277" s="69"/>
      <c r="U1277" s="69"/>
      <c r="V1277" s="69"/>
      <c r="W1277" s="69"/>
      <c r="X1277" s="69"/>
      <c r="Y1277" s="69"/>
      <c r="Z1277" s="69"/>
      <c r="AA1277" s="69"/>
      <c r="AB1277" s="69"/>
    </row>
    <row r="1278" spans="1:28" ht="15" customHeight="1" thickBot="1" x14ac:dyDescent="0.3">
      <c r="A1278" s="255"/>
      <c r="B1278" s="197"/>
      <c r="C1278" s="60"/>
      <c r="D1278" s="60"/>
      <c r="E1278" s="165"/>
      <c r="F1278" s="166"/>
      <c r="G1278" s="235" t="s">
        <v>136</v>
      </c>
      <c r="H1278" s="236">
        <f>SUM(H1267,H1273)</f>
        <v>2895564.9653851688</v>
      </c>
      <c r="I1278" s="69"/>
      <c r="J1278" s="69"/>
      <c r="K1278" s="69"/>
      <c r="L1278" s="69"/>
      <c r="M1278" s="69"/>
      <c r="N1278" s="69"/>
      <c r="O1278" s="69"/>
      <c r="P1278" s="69"/>
      <c r="Q1278" s="69"/>
      <c r="R1278" s="69"/>
      <c r="S1278" s="69"/>
      <c r="T1278" s="69"/>
      <c r="U1278" s="69"/>
      <c r="V1278" s="69"/>
      <c r="W1278" s="69"/>
      <c r="X1278" s="69"/>
      <c r="Y1278" s="69"/>
      <c r="Z1278" s="69"/>
      <c r="AA1278" s="69"/>
      <c r="AB1278" s="69"/>
    </row>
    <row r="1279" spans="1:28" ht="15" customHeight="1" x14ac:dyDescent="0.25">
      <c r="A1279" s="255"/>
      <c r="B1279" s="200"/>
      <c r="C1279" s="84"/>
      <c r="D1279" s="84"/>
      <c r="E1279" s="165"/>
      <c r="F1279" s="166"/>
      <c r="G1279" s="178"/>
      <c r="H1279" s="201"/>
      <c r="I1279" s="69"/>
      <c r="J1279" s="69"/>
      <c r="K1279" s="69"/>
      <c r="L1279" s="69"/>
      <c r="M1279" s="69"/>
      <c r="N1279" s="69"/>
      <c r="O1279" s="69"/>
      <c r="P1279" s="69"/>
      <c r="Q1279" s="69"/>
      <c r="R1279" s="69"/>
      <c r="S1279" s="69"/>
      <c r="T1279" s="69"/>
      <c r="U1279" s="69"/>
      <c r="V1279" s="69"/>
      <c r="W1279" s="69"/>
      <c r="X1279" s="69"/>
      <c r="Y1279" s="69"/>
      <c r="Z1279" s="69"/>
      <c r="AA1279" s="69"/>
      <c r="AB1279" s="69"/>
    </row>
    <row r="1280" spans="1:28" ht="15" customHeight="1" x14ac:dyDescent="0.2">
      <c r="A1280" s="255"/>
      <c r="B1280" s="197"/>
      <c r="C1280" s="60"/>
      <c r="D1280" s="60"/>
      <c r="E1280" s="165"/>
      <c r="F1280" s="166"/>
      <c r="G1280" s="60"/>
      <c r="H1280" s="61"/>
      <c r="I1280" s="69"/>
      <c r="J1280" s="69"/>
      <c r="K1280" s="69"/>
      <c r="L1280" s="69"/>
      <c r="M1280" s="69"/>
      <c r="N1280" s="69"/>
      <c r="O1280" s="69"/>
      <c r="P1280" s="69"/>
      <c r="Q1280" s="69"/>
      <c r="R1280" s="69"/>
      <c r="S1280" s="69"/>
      <c r="T1280" s="69"/>
      <c r="U1280" s="69"/>
      <c r="V1280" s="69"/>
      <c r="W1280" s="69"/>
      <c r="X1280" s="69"/>
      <c r="Y1280" s="69"/>
      <c r="Z1280" s="69"/>
      <c r="AA1280" s="69"/>
      <c r="AB1280" s="69"/>
    </row>
    <row r="1281" spans="1:28" ht="15" customHeight="1" thickBot="1" x14ac:dyDescent="0.3">
      <c r="A1281" s="255"/>
      <c r="B1281" s="256"/>
      <c r="C1281" s="257"/>
      <c r="D1281" s="257"/>
      <c r="E1281" s="258"/>
      <c r="F1281" s="259"/>
      <c r="G1281" s="260"/>
      <c r="H1281" s="261"/>
      <c r="I1281" s="69"/>
      <c r="J1281" s="69"/>
      <c r="K1281" s="69"/>
      <c r="L1281" s="69"/>
      <c r="M1281" s="69"/>
      <c r="N1281" s="69"/>
      <c r="O1281" s="69"/>
      <c r="P1281" s="69"/>
      <c r="Q1281" s="69"/>
      <c r="R1281" s="69"/>
      <c r="S1281" s="69"/>
      <c r="T1281" s="69"/>
      <c r="U1281" s="69"/>
      <c r="V1281" s="69"/>
      <c r="W1281" s="69"/>
      <c r="X1281" s="69"/>
      <c r="Y1281" s="69"/>
      <c r="Z1281" s="69"/>
      <c r="AA1281" s="69"/>
      <c r="AB1281" s="69"/>
    </row>
    <row r="1282" spans="1:28" ht="15" customHeight="1" thickBot="1" x14ac:dyDescent="0.25">
      <c r="A1282" s="255"/>
      <c r="B1282" s="368">
        <f>+Presupuesto!A95</f>
        <v>18</v>
      </c>
      <c r="C1282" s="712" t="str">
        <f>+Presupuesto!B95</f>
        <v>REJAS y BARANDAS</v>
      </c>
      <c r="D1282" s="713"/>
      <c r="E1282" s="713"/>
      <c r="F1282" s="713"/>
      <c r="G1282" s="713"/>
      <c r="H1282" s="714"/>
      <c r="I1282" s="69"/>
      <c r="J1282" s="69"/>
      <c r="K1282" s="69"/>
      <c r="L1282" s="69"/>
      <c r="M1282" s="69"/>
      <c r="N1282" s="69"/>
      <c r="O1282" s="69"/>
      <c r="P1282" s="69"/>
      <c r="Q1282" s="69"/>
      <c r="R1282" s="69"/>
      <c r="S1282" s="69"/>
      <c r="T1282" s="69"/>
      <c r="U1282" s="69"/>
      <c r="V1282" s="69"/>
      <c r="W1282" s="69"/>
      <c r="X1282" s="69"/>
      <c r="Y1282" s="69"/>
      <c r="Z1282" s="69"/>
      <c r="AA1282" s="69"/>
      <c r="AB1282" s="69"/>
    </row>
    <row r="1283" spans="1:28" ht="15" customHeight="1" x14ac:dyDescent="0.2">
      <c r="A1283" s="255"/>
      <c r="B1283" s="154" t="str">
        <f>+Presupuesto!A96</f>
        <v>18.1</v>
      </c>
      <c r="C1283" s="674" t="str">
        <f>+Presupuesto!B96</f>
        <v>Rejas en general</v>
      </c>
      <c r="D1283" s="672"/>
      <c r="E1283" s="672"/>
      <c r="F1283" s="672"/>
      <c r="G1283" s="673"/>
      <c r="H1283" s="155" t="str">
        <f>+Presupuesto!C96</f>
        <v>gl</v>
      </c>
      <c r="I1283" s="69"/>
      <c r="J1283" s="69"/>
      <c r="K1283" s="69"/>
      <c r="L1283" s="69"/>
      <c r="M1283" s="69"/>
      <c r="N1283" s="69"/>
      <c r="O1283" s="69"/>
      <c r="P1283" s="69"/>
      <c r="Q1283" s="69"/>
      <c r="R1283" s="69"/>
      <c r="S1283" s="69"/>
      <c r="T1283" s="69"/>
      <c r="U1283" s="69"/>
      <c r="V1283" s="69"/>
      <c r="W1283" s="69"/>
      <c r="X1283" s="69"/>
      <c r="Y1283" s="69"/>
      <c r="Z1283" s="69"/>
      <c r="AA1283" s="69"/>
      <c r="AB1283" s="69"/>
    </row>
    <row r="1284" spans="1:28" ht="15" customHeight="1" x14ac:dyDescent="0.25">
      <c r="A1284" s="255"/>
      <c r="B1284" s="675" t="s">
        <v>126</v>
      </c>
      <c r="C1284" s="676"/>
      <c r="D1284" s="214"/>
      <c r="E1284" s="678" t="s">
        <v>123</v>
      </c>
      <c r="F1284" s="157" t="s">
        <v>127</v>
      </c>
      <c r="G1284" s="215" t="s">
        <v>128</v>
      </c>
      <c r="H1284" s="216" t="s">
        <v>127</v>
      </c>
      <c r="I1284" s="69"/>
      <c r="J1284" s="69"/>
      <c r="K1284" s="69"/>
      <c r="L1284" s="69"/>
      <c r="M1284" s="69"/>
      <c r="N1284" s="69"/>
      <c r="O1284" s="69"/>
      <c r="P1284" s="69"/>
      <c r="Q1284" s="69"/>
      <c r="R1284" s="69"/>
      <c r="S1284" s="69"/>
      <c r="T1284" s="69"/>
      <c r="U1284" s="69"/>
      <c r="V1284" s="69"/>
      <c r="W1284" s="69"/>
      <c r="X1284" s="69"/>
      <c r="Y1284" s="69"/>
      <c r="Z1284" s="69"/>
      <c r="AA1284" s="69"/>
      <c r="AB1284" s="69"/>
    </row>
    <row r="1285" spans="1:28" ht="15" customHeight="1" x14ac:dyDescent="0.25">
      <c r="A1285" s="255"/>
      <c r="B1285" s="677"/>
      <c r="C1285" s="659"/>
      <c r="D1285" s="217"/>
      <c r="E1285" s="679"/>
      <c r="F1285" s="161" t="s">
        <v>129</v>
      </c>
      <c r="G1285" s="218" t="s">
        <v>130</v>
      </c>
      <c r="H1285" s="219" t="s">
        <v>124</v>
      </c>
      <c r="I1285" s="69"/>
      <c r="J1285" s="69"/>
      <c r="K1285" s="69"/>
      <c r="L1285" s="69"/>
      <c r="M1285" s="69"/>
      <c r="N1285" s="69"/>
      <c r="O1285" s="69"/>
      <c r="P1285" s="69"/>
      <c r="Q1285" s="69"/>
      <c r="R1285" s="69"/>
      <c r="S1285" s="69"/>
      <c r="T1285" s="69"/>
      <c r="U1285" s="69"/>
      <c r="V1285" s="69"/>
      <c r="W1285" s="69"/>
      <c r="X1285" s="69"/>
      <c r="Y1285" s="69"/>
      <c r="Z1285" s="69"/>
      <c r="AA1285" s="69"/>
      <c r="AB1285" s="69"/>
    </row>
    <row r="1286" spans="1:28" ht="15" customHeight="1" x14ac:dyDescent="0.2">
      <c r="A1286" s="255"/>
      <c r="B1286" s="164"/>
      <c r="C1286" s="86"/>
      <c r="D1286" s="86"/>
      <c r="E1286" s="165"/>
      <c r="F1286" s="166"/>
      <c r="G1286" s="86"/>
      <c r="H1286" s="220"/>
      <c r="I1286" s="69"/>
      <c r="J1286" s="69"/>
      <c r="K1286" s="69"/>
      <c r="L1286" s="69"/>
      <c r="M1286" s="69"/>
      <c r="N1286" s="69"/>
      <c r="O1286" s="69"/>
      <c r="P1286" s="69"/>
      <c r="Q1286" s="69"/>
      <c r="R1286" s="69"/>
      <c r="S1286" s="69"/>
      <c r="T1286" s="69"/>
      <c r="U1286" s="69"/>
      <c r="V1286" s="69"/>
      <c r="W1286" s="69"/>
      <c r="X1286" s="69"/>
      <c r="Y1286" s="69"/>
      <c r="Z1286" s="69"/>
      <c r="AA1286" s="69"/>
      <c r="AB1286" s="69"/>
    </row>
    <row r="1287" spans="1:28" ht="15" customHeight="1" x14ac:dyDescent="0.25">
      <c r="A1287" s="255"/>
      <c r="B1287" s="680" t="s">
        <v>131</v>
      </c>
      <c r="C1287" s="664"/>
      <c r="D1287" s="221"/>
      <c r="E1287" s="168"/>
      <c r="F1287" s="169"/>
      <c r="G1287" s="222"/>
      <c r="H1287" s="223">
        <f>SUM(H1288:H1291)</f>
        <v>1568275.3581790819</v>
      </c>
      <c r="I1287" s="69"/>
      <c r="J1287" s="69"/>
      <c r="K1287" s="69"/>
      <c r="L1287" s="69"/>
      <c r="M1287" s="69"/>
      <c r="N1287" s="69"/>
      <c r="O1287" s="69"/>
      <c r="P1287" s="69"/>
      <c r="Q1287" s="69"/>
      <c r="R1287" s="69"/>
      <c r="S1287" s="69"/>
      <c r="T1287" s="69"/>
      <c r="U1287" s="69"/>
      <c r="V1287" s="69"/>
      <c r="W1287" s="69"/>
      <c r="X1287" s="69"/>
      <c r="Y1287" s="69"/>
      <c r="Z1287" s="69"/>
      <c r="AA1287" s="69"/>
      <c r="AB1287" s="69"/>
    </row>
    <row r="1288" spans="1:28" ht="15" customHeight="1" x14ac:dyDescent="0.25">
      <c r="A1288" s="255"/>
      <c r="B1288" s="209" t="str">
        <f>+'Lista de Precios'!$B$32</f>
        <v>Electrodos 2,5mm</v>
      </c>
      <c r="C1288" s="227"/>
      <c r="D1288" s="245"/>
      <c r="E1288" s="174" t="str">
        <f>+'Lista de Precios'!$C$32</f>
        <v>kg</v>
      </c>
      <c r="F1288" s="175">
        <f>+'Lista de Precios'!$D$32</f>
        <v>19426.437122671279</v>
      </c>
      <c r="G1288" s="65">
        <v>1</v>
      </c>
      <c r="H1288" s="226">
        <f t="shared" ref="H1288:H1289" si="117">PRODUCT(F1288*G1288)</f>
        <v>19426.437122671279</v>
      </c>
      <c r="I1288" s="69"/>
      <c r="J1288" s="69"/>
      <c r="K1288" s="69"/>
      <c r="L1288" s="69"/>
      <c r="M1288" s="69"/>
      <c r="N1288" s="69"/>
      <c r="O1288" s="69"/>
      <c r="P1288" s="69"/>
      <c r="Q1288" s="69"/>
      <c r="R1288" s="69"/>
      <c r="S1288" s="69"/>
      <c r="T1288" s="69"/>
      <c r="U1288" s="69"/>
      <c r="V1288" s="69"/>
      <c r="W1288" s="69"/>
      <c r="X1288" s="69"/>
      <c r="Y1288" s="69"/>
      <c r="Z1288" s="69"/>
      <c r="AA1288" s="69"/>
      <c r="AB1288" s="69"/>
    </row>
    <row r="1289" spans="1:28" ht="15" customHeight="1" x14ac:dyDescent="0.25">
      <c r="A1289" s="255"/>
      <c r="B1289" s="209" t="str">
        <f>+'Lista de Precios'!$B$335</f>
        <v>Atióxido rojo plata</v>
      </c>
      <c r="C1289" s="227"/>
      <c r="D1289" s="245"/>
      <c r="E1289" s="174" t="str">
        <f>+'Lista de Precios'!$C$335</f>
        <v>l</v>
      </c>
      <c r="F1289" s="175">
        <f>+'Lista de Precios'!$D$335</f>
        <v>16464.760864250788</v>
      </c>
      <c r="G1289" s="65">
        <v>2</v>
      </c>
      <c r="H1289" s="226">
        <f t="shared" si="117"/>
        <v>32929.521728501575</v>
      </c>
      <c r="I1289" s="69"/>
      <c r="J1289" s="69"/>
      <c r="K1289" s="69"/>
      <c r="L1289" s="69"/>
      <c r="M1289" s="69"/>
      <c r="N1289" s="69"/>
      <c r="O1289" s="69"/>
      <c r="P1289" s="69"/>
      <c r="Q1289" s="69"/>
      <c r="R1289" s="69"/>
      <c r="S1289" s="69"/>
      <c r="T1289" s="69"/>
      <c r="U1289" s="69"/>
      <c r="V1289" s="69"/>
      <c r="W1289" s="69"/>
      <c r="X1289" s="69"/>
      <c r="Y1289" s="69"/>
      <c r="Z1289" s="69"/>
      <c r="AA1289" s="69"/>
      <c r="AB1289" s="69"/>
    </row>
    <row r="1290" spans="1:28" s="357" customFormat="1" ht="15" customHeight="1" x14ac:dyDescent="0.25">
      <c r="A1290" s="255"/>
      <c r="B1290" s="402" t="str">
        <f>+'Lista de Precios'!B38</f>
        <v>CE 30x10x1,6</v>
      </c>
      <c r="C1290" s="271"/>
      <c r="D1290" s="403"/>
      <c r="E1290" s="404" t="str">
        <f>+'Lista de Precios'!C37</f>
        <v>m</v>
      </c>
      <c r="F1290" s="405">
        <f>+'Lista de Precios'!D37</f>
        <v>17254.886558711769</v>
      </c>
      <c r="G1290" s="272">
        <v>84.11</v>
      </c>
      <c r="H1290" s="406">
        <f>PRODUCT(F1290*G1290)</f>
        <v>1451308.5084532469</v>
      </c>
      <c r="I1290" s="69"/>
      <c r="J1290" s="69"/>
      <c r="K1290" s="69"/>
      <c r="L1290" s="69"/>
      <c r="M1290" s="69"/>
      <c r="N1290" s="69"/>
      <c r="O1290" s="69"/>
      <c r="P1290" s="69"/>
      <c r="Q1290" s="69"/>
      <c r="R1290" s="69"/>
      <c r="S1290" s="69"/>
      <c r="T1290" s="69"/>
      <c r="U1290" s="69"/>
      <c r="V1290" s="69"/>
      <c r="W1290" s="69"/>
      <c r="X1290" s="69"/>
      <c r="Y1290" s="69"/>
      <c r="Z1290" s="69"/>
      <c r="AA1290" s="69"/>
      <c r="AB1290" s="69"/>
    </row>
    <row r="1291" spans="1:28" s="357" customFormat="1" ht="15" customHeight="1" x14ac:dyDescent="0.25">
      <c r="A1291" s="255"/>
      <c r="B1291" s="402" t="str">
        <f>+'Lista de Precios'!B40</f>
        <v>Planchuela 1"x1/8"</v>
      </c>
      <c r="C1291" s="271"/>
      <c r="D1291" s="403"/>
      <c r="E1291" s="404" t="str">
        <f>+'Lista de Precios'!C38</f>
        <v>m</v>
      </c>
      <c r="F1291" s="405">
        <f>+'Lista de Precios'!D38</f>
        <v>3597.4883560502385</v>
      </c>
      <c r="G1291" s="272">
        <v>17.96</v>
      </c>
      <c r="H1291" s="406">
        <f>PRODUCT(F1291*G1291)</f>
        <v>64610.890874662284</v>
      </c>
      <c r="I1291" s="69"/>
      <c r="J1291" s="69"/>
      <c r="K1291" s="69"/>
      <c r="L1291" s="69"/>
      <c r="M1291" s="69"/>
      <c r="N1291" s="69"/>
      <c r="O1291" s="69"/>
      <c r="P1291" s="69"/>
      <c r="Q1291" s="69"/>
      <c r="R1291" s="69"/>
      <c r="S1291" s="69"/>
      <c r="T1291" s="69"/>
      <c r="U1291" s="69"/>
      <c r="V1291" s="69"/>
      <c r="W1291" s="69"/>
      <c r="X1291" s="69"/>
      <c r="Y1291" s="69"/>
      <c r="Z1291" s="69"/>
      <c r="AA1291" s="69"/>
      <c r="AB1291" s="69"/>
    </row>
    <row r="1292" spans="1:28" ht="15" customHeight="1" x14ac:dyDescent="0.25">
      <c r="A1292" s="255"/>
      <c r="B1292" s="209"/>
      <c r="C1292" s="227"/>
      <c r="D1292" s="277"/>
      <c r="E1292" s="174"/>
      <c r="F1292" s="175"/>
      <c r="G1292" s="65"/>
      <c r="H1292" s="226"/>
      <c r="I1292" s="69"/>
      <c r="J1292" s="69"/>
      <c r="K1292" s="69"/>
      <c r="L1292" s="69"/>
      <c r="M1292" s="69"/>
      <c r="N1292" s="69"/>
      <c r="O1292" s="69"/>
      <c r="P1292" s="69"/>
      <c r="Q1292" s="69"/>
      <c r="R1292" s="69"/>
      <c r="S1292" s="69"/>
      <c r="T1292" s="69"/>
      <c r="U1292" s="69"/>
      <c r="V1292" s="69"/>
      <c r="W1292" s="69"/>
      <c r="X1292" s="69"/>
      <c r="Y1292" s="69"/>
      <c r="Z1292" s="69"/>
      <c r="AA1292" s="69"/>
      <c r="AB1292" s="69"/>
    </row>
    <row r="1293" spans="1:28" ht="15" customHeight="1" x14ac:dyDescent="0.25">
      <c r="A1293" s="255"/>
      <c r="B1293" s="681" t="s">
        <v>132</v>
      </c>
      <c r="C1293" s="572"/>
      <c r="D1293" s="228"/>
      <c r="E1293" s="183"/>
      <c r="F1293" s="184"/>
      <c r="G1293" s="229"/>
      <c r="H1293" s="230">
        <f>SUM(H1294:H1295)</f>
        <v>101159.05632</v>
      </c>
      <c r="I1293" s="69"/>
      <c r="J1293" s="69"/>
      <c r="K1293" s="69"/>
      <c r="L1293" s="69"/>
      <c r="M1293" s="69"/>
      <c r="N1293" s="69"/>
      <c r="O1293" s="69"/>
      <c r="P1293" s="69"/>
      <c r="Q1293" s="69"/>
      <c r="R1293" s="69"/>
      <c r="S1293" s="69"/>
      <c r="T1293" s="69"/>
      <c r="U1293" s="69"/>
      <c r="V1293" s="69"/>
      <c r="W1293" s="69"/>
      <c r="X1293" s="69"/>
      <c r="Y1293" s="69"/>
      <c r="Z1293" s="69"/>
      <c r="AA1293" s="69"/>
      <c r="AB1293" s="69"/>
    </row>
    <row r="1294" spans="1:28" ht="15" customHeight="1" x14ac:dyDescent="0.2">
      <c r="A1294" s="255"/>
      <c r="B1294" s="668" t="s">
        <v>133</v>
      </c>
      <c r="C1294" s="572"/>
      <c r="D1294" s="227"/>
      <c r="E1294" s="174" t="s">
        <v>134</v>
      </c>
      <c r="F1294" s="175">
        <f>+'Mano de Obra'!$J$8</f>
        <v>10110.714599999999</v>
      </c>
      <c r="G1294" s="65">
        <v>3.2</v>
      </c>
      <c r="H1294" s="226">
        <f t="shared" ref="H1294" si="118">PRODUCT(F1294*G1294)</f>
        <v>32354.28672</v>
      </c>
      <c r="I1294" s="69"/>
      <c r="J1294" s="69"/>
      <c r="K1294" s="69"/>
      <c r="L1294" s="69"/>
      <c r="M1294" s="69"/>
      <c r="N1294" s="69"/>
      <c r="O1294" s="69"/>
      <c r="P1294" s="69"/>
      <c r="Q1294" s="69"/>
      <c r="R1294" s="69"/>
      <c r="S1294" s="69"/>
      <c r="T1294" s="69"/>
      <c r="U1294" s="69"/>
      <c r="V1294" s="69"/>
      <c r="W1294" s="69"/>
      <c r="X1294" s="69"/>
      <c r="Y1294" s="69"/>
      <c r="Z1294" s="69"/>
      <c r="AA1294" s="69"/>
      <c r="AB1294" s="69"/>
    </row>
    <row r="1295" spans="1:28" ht="15" customHeight="1" x14ac:dyDescent="0.2">
      <c r="A1295" s="255"/>
      <c r="B1295" s="668" t="s">
        <v>137</v>
      </c>
      <c r="C1295" s="572"/>
      <c r="D1295" s="227"/>
      <c r="E1295" s="174" t="s">
        <v>134</v>
      </c>
      <c r="F1295" s="175">
        <f>+'Mano de Obra'!$J$10</f>
        <v>8600.5962</v>
      </c>
      <c r="G1295" s="65">
        <v>8</v>
      </c>
      <c r="H1295" s="226">
        <f>PRODUCT(F1295*G1295)</f>
        <v>68804.7696</v>
      </c>
      <c r="I1295" s="69"/>
      <c r="J1295" s="69"/>
      <c r="K1295" s="69"/>
      <c r="L1295" s="69"/>
      <c r="M1295" s="69"/>
      <c r="N1295" s="69"/>
      <c r="O1295" s="69"/>
      <c r="P1295" s="69"/>
      <c r="Q1295" s="69"/>
      <c r="R1295" s="69"/>
      <c r="S1295" s="69"/>
      <c r="T1295" s="69"/>
      <c r="U1295" s="69"/>
      <c r="V1295" s="69"/>
      <c r="W1295" s="69"/>
      <c r="X1295" s="69"/>
      <c r="Y1295" s="69"/>
      <c r="Z1295" s="69"/>
      <c r="AA1295" s="69"/>
      <c r="AB1295" s="69"/>
    </row>
    <row r="1296" spans="1:28" ht="15" customHeight="1" x14ac:dyDescent="0.2">
      <c r="A1296" s="255"/>
      <c r="B1296" s="669"/>
      <c r="C1296" s="670"/>
      <c r="D1296" s="246"/>
      <c r="E1296" s="190"/>
      <c r="F1296" s="247"/>
      <c r="G1296" s="232"/>
      <c r="H1296" s="248"/>
      <c r="I1296" s="69"/>
      <c r="J1296" s="69"/>
      <c r="K1296" s="69"/>
      <c r="L1296" s="69"/>
      <c r="M1296" s="69"/>
      <c r="N1296" s="69"/>
      <c r="O1296" s="69"/>
      <c r="P1296" s="69"/>
      <c r="Q1296" s="69"/>
      <c r="R1296" s="69"/>
      <c r="S1296" s="69"/>
      <c r="T1296" s="69"/>
      <c r="U1296" s="69"/>
      <c r="V1296" s="69"/>
      <c r="W1296" s="69"/>
      <c r="X1296" s="69"/>
      <c r="Y1296" s="69"/>
      <c r="Z1296" s="69"/>
      <c r="AA1296" s="69"/>
      <c r="AB1296" s="69"/>
    </row>
    <row r="1297" spans="1:28" ht="15" customHeight="1" x14ac:dyDescent="0.2">
      <c r="A1297" s="255"/>
      <c r="B1297" s="194"/>
      <c r="C1297" s="234"/>
      <c r="D1297" s="234"/>
      <c r="E1297" s="165"/>
      <c r="F1297" s="166"/>
      <c r="G1297" s="178"/>
      <c r="H1297" s="61"/>
      <c r="I1297" s="69"/>
      <c r="J1297" s="69"/>
      <c r="K1297" s="69"/>
      <c r="L1297" s="69"/>
      <c r="M1297" s="69"/>
      <c r="N1297" s="69"/>
      <c r="O1297" s="69"/>
      <c r="P1297" s="69"/>
      <c r="Q1297" s="69"/>
      <c r="R1297" s="69"/>
      <c r="S1297" s="69"/>
      <c r="T1297" s="69"/>
      <c r="U1297" s="69"/>
      <c r="V1297" s="69"/>
      <c r="W1297" s="69"/>
      <c r="X1297" s="69"/>
      <c r="Y1297" s="69"/>
      <c r="Z1297" s="69"/>
      <c r="AA1297" s="69"/>
      <c r="AB1297" s="69"/>
    </row>
    <row r="1298" spans="1:28" ht="15" customHeight="1" x14ac:dyDescent="0.25">
      <c r="A1298" s="255"/>
      <c r="B1298" s="197"/>
      <c r="C1298" s="60"/>
      <c r="D1298" s="60"/>
      <c r="E1298" s="165"/>
      <c r="F1298" s="166"/>
      <c r="G1298" s="235" t="s">
        <v>136</v>
      </c>
      <c r="H1298" s="236">
        <f>SUM(H1287,H1293)</f>
        <v>1669434.4144990819</v>
      </c>
      <c r="I1298" s="69"/>
      <c r="J1298" s="69"/>
      <c r="K1298" s="69"/>
      <c r="L1298" s="69"/>
      <c r="M1298" s="69"/>
      <c r="N1298" s="69"/>
      <c r="O1298" s="69"/>
      <c r="P1298" s="69"/>
      <c r="Q1298" s="69"/>
      <c r="R1298" s="69"/>
      <c r="S1298" s="69"/>
      <c r="T1298" s="69"/>
      <c r="U1298" s="69"/>
      <c r="V1298" s="69"/>
      <c r="W1298" s="69"/>
      <c r="X1298" s="69"/>
      <c r="Y1298" s="69"/>
      <c r="Z1298" s="69"/>
      <c r="AA1298" s="69"/>
      <c r="AB1298" s="69"/>
    </row>
    <row r="1299" spans="1:28" ht="15" customHeight="1" x14ac:dyDescent="0.25">
      <c r="A1299" s="255"/>
      <c r="B1299" s="200"/>
      <c r="C1299" s="84"/>
      <c r="D1299" s="84"/>
      <c r="E1299" s="165"/>
      <c r="F1299" s="166"/>
      <c r="G1299" s="178"/>
      <c r="H1299" s="201"/>
      <c r="I1299" s="69"/>
      <c r="J1299" s="69"/>
      <c r="K1299" s="69"/>
      <c r="L1299" s="69"/>
      <c r="M1299" s="69"/>
      <c r="N1299" s="69"/>
      <c r="O1299" s="69"/>
      <c r="P1299" s="69"/>
      <c r="Q1299" s="69"/>
      <c r="R1299" s="69"/>
      <c r="S1299" s="69"/>
      <c r="T1299" s="69"/>
      <c r="U1299" s="69"/>
      <c r="V1299" s="69"/>
      <c r="W1299" s="69"/>
      <c r="X1299" s="69"/>
      <c r="Y1299" s="69"/>
      <c r="Z1299" s="69"/>
      <c r="AA1299" s="69"/>
      <c r="AB1299" s="69"/>
    </row>
    <row r="1300" spans="1:28" ht="15" customHeight="1" x14ac:dyDescent="0.2">
      <c r="A1300" s="255"/>
      <c r="B1300" s="197"/>
      <c r="C1300" s="60"/>
      <c r="D1300" s="60"/>
      <c r="E1300" s="165"/>
      <c r="F1300" s="166"/>
      <c r="G1300" s="60"/>
      <c r="H1300" s="61"/>
      <c r="I1300" s="69"/>
      <c r="J1300" s="69"/>
      <c r="K1300" s="69"/>
      <c r="L1300" s="69"/>
      <c r="M1300" s="69"/>
      <c r="N1300" s="69"/>
      <c r="O1300" s="69"/>
      <c r="P1300" s="69"/>
      <c r="Q1300" s="69"/>
      <c r="R1300" s="69"/>
      <c r="S1300" s="69"/>
      <c r="T1300" s="69"/>
      <c r="U1300" s="69"/>
      <c r="V1300" s="69"/>
      <c r="W1300" s="69"/>
      <c r="X1300" s="69"/>
      <c r="Y1300" s="69"/>
      <c r="Z1300" s="69"/>
      <c r="AA1300" s="69"/>
      <c r="AB1300" s="69"/>
    </row>
    <row r="1301" spans="1:28" ht="15" customHeight="1" thickBot="1" x14ac:dyDescent="0.3">
      <c r="A1301" s="255"/>
      <c r="B1301" s="256"/>
      <c r="C1301" s="257"/>
      <c r="D1301" s="257"/>
      <c r="E1301" s="258"/>
      <c r="F1301" s="259"/>
      <c r="G1301" s="260"/>
      <c r="H1301" s="261"/>
      <c r="I1301" s="69"/>
      <c r="J1301" s="69"/>
      <c r="K1301" s="69"/>
      <c r="L1301" s="69"/>
      <c r="M1301" s="69"/>
      <c r="N1301" s="69"/>
      <c r="O1301" s="69"/>
      <c r="P1301" s="69"/>
      <c r="Q1301" s="69"/>
      <c r="R1301" s="69"/>
      <c r="S1301" s="69"/>
      <c r="T1301" s="69"/>
      <c r="U1301" s="69"/>
      <c r="V1301" s="69"/>
      <c r="W1301" s="69"/>
      <c r="X1301" s="69"/>
      <c r="Y1301" s="69"/>
      <c r="Z1301" s="69"/>
      <c r="AA1301" s="69"/>
      <c r="AB1301" s="69"/>
    </row>
    <row r="1302" spans="1:28" ht="15" customHeight="1" thickBot="1" x14ac:dyDescent="0.25">
      <c r="A1302" s="255"/>
      <c r="B1302" s="368">
        <f>+Presupuesto!A95</f>
        <v>18</v>
      </c>
      <c r="C1302" s="712" t="str">
        <f>+Presupuesto!B95</f>
        <v>REJAS y BARANDAS</v>
      </c>
      <c r="D1302" s="713"/>
      <c r="E1302" s="713"/>
      <c r="F1302" s="713"/>
      <c r="G1302" s="713"/>
      <c r="H1302" s="714"/>
      <c r="I1302" s="69"/>
      <c r="J1302" s="69"/>
      <c r="K1302" s="69"/>
      <c r="L1302" s="69"/>
      <c r="M1302" s="69"/>
      <c r="N1302" s="69"/>
      <c r="O1302" s="69"/>
      <c r="P1302" s="69"/>
      <c r="Q1302" s="69"/>
      <c r="R1302" s="69"/>
      <c r="S1302" s="69"/>
      <c r="T1302" s="69"/>
      <c r="U1302" s="69"/>
      <c r="V1302" s="69"/>
      <c r="W1302" s="69"/>
      <c r="X1302" s="69"/>
      <c r="Y1302" s="69"/>
      <c r="Z1302" s="69"/>
      <c r="AA1302" s="69"/>
      <c r="AB1302" s="69"/>
    </row>
    <row r="1303" spans="1:28" ht="15" customHeight="1" thickBot="1" x14ac:dyDescent="0.25">
      <c r="A1303" s="255"/>
      <c r="B1303" s="154" t="str">
        <f>+Presupuesto!A97</f>
        <v>18.2</v>
      </c>
      <c r="C1303" s="674" t="str">
        <f>+Presupuesto!B97</f>
        <v>Barandas en general</v>
      </c>
      <c r="D1303" s="672"/>
      <c r="E1303" s="672"/>
      <c r="F1303" s="672"/>
      <c r="G1303" s="673"/>
      <c r="H1303" s="155">
        <f>+Presupuesto!C116</f>
        <v>0</v>
      </c>
      <c r="I1303" s="69"/>
      <c r="J1303" s="69"/>
      <c r="K1303" s="69"/>
      <c r="L1303" s="69"/>
      <c r="M1303" s="69"/>
      <c r="N1303" s="69"/>
      <c r="O1303" s="69"/>
      <c r="P1303" s="69"/>
      <c r="Q1303" s="69"/>
      <c r="R1303" s="69"/>
      <c r="S1303" s="69"/>
      <c r="T1303" s="69"/>
      <c r="U1303" s="69"/>
      <c r="V1303" s="69"/>
      <c r="W1303" s="69"/>
      <c r="X1303" s="69"/>
      <c r="Y1303" s="69"/>
      <c r="Z1303" s="69"/>
      <c r="AA1303" s="69"/>
      <c r="AB1303" s="69"/>
    </row>
    <row r="1304" spans="1:28" ht="15" customHeight="1" x14ac:dyDescent="0.25">
      <c r="A1304" s="255"/>
      <c r="B1304" s="675" t="s">
        <v>126</v>
      </c>
      <c r="C1304" s="676"/>
      <c r="D1304" s="214"/>
      <c r="E1304" s="678" t="s">
        <v>123</v>
      </c>
      <c r="F1304" s="157" t="s">
        <v>127</v>
      </c>
      <c r="G1304" s="215" t="s">
        <v>128</v>
      </c>
      <c r="H1304" s="216" t="s">
        <v>127</v>
      </c>
      <c r="I1304" s="69"/>
      <c r="J1304" s="69"/>
      <c r="K1304" s="69"/>
      <c r="L1304" s="69"/>
      <c r="M1304" s="69"/>
      <c r="N1304" s="69"/>
      <c r="O1304" s="69"/>
      <c r="P1304" s="69"/>
      <c r="Q1304" s="69"/>
      <c r="R1304" s="69"/>
      <c r="S1304" s="69"/>
      <c r="T1304" s="69"/>
      <c r="U1304" s="69"/>
      <c r="V1304" s="69"/>
      <c r="W1304" s="69"/>
      <c r="X1304" s="69"/>
      <c r="Y1304" s="69"/>
      <c r="Z1304" s="69"/>
      <c r="AA1304" s="69"/>
      <c r="AB1304" s="69"/>
    </row>
    <row r="1305" spans="1:28" ht="15" customHeight="1" thickBot="1" x14ac:dyDescent="0.3">
      <c r="A1305" s="255"/>
      <c r="B1305" s="677"/>
      <c r="C1305" s="659"/>
      <c r="D1305" s="217"/>
      <c r="E1305" s="679"/>
      <c r="F1305" s="161" t="s">
        <v>129</v>
      </c>
      <c r="G1305" s="218" t="s">
        <v>130</v>
      </c>
      <c r="H1305" s="219" t="s">
        <v>124</v>
      </c>
      <c r="I1305" s="69"/>
      <c r="J1305" s="69"/>
      <c r="K1305" s="69"/>
      <c r="L1305" s="69"/>
      <c r="M1305" s="69"/>
      <c r="N1305" s="69"/>
      <c r="O1305" s="69"/>
      <c r="P1305" s="69"/>
      <c r="Q1305" s="69"/>
      <c r="R1305" s="69"/>
      <c r="S1305" s="69"/>
      <c r="T1305" s="69"/>
      <c r="U1305" s="69"/>
      <c r="V1305" s="69"/>
      <c r="W1305" s="69"/>
      <c r="X1305" s="69"/>
      <c r="Y1305" s="69"/>
      <c r="Z1305" s="69"/>
      <c r="AA1305" s="69"/>
      <c r="AB1305" s="69"/>
    </row>
    <row r="1306" spans="1:28" ht="15" customHeight="1" thickBot="1" x14ac:dyDescent="0.25">
      <c r="A1306" s="255"/>
      <c r="B1306" s="164"/>
      <c r="C1306" s="86"/>
      <c r="D1306" s="86"/>
      <c r="E1306" s="165"/>
      <c r="F1306" s="166"/>
      <c r="G1306" s="86"/>
      <c r="H1306" s="220"/>
      <c r="I1306" s="69"/>
      <c r="J1306" s="69"/>
      <c r="K1306" s="69"/>
      <c r="L1306" s="69"/>
      <c r="M1306" s="69"/>
      <c r="N1306" s="69"/>
      <c r="O1306" s="69"/>
      <c r="P1306" s="69"/>
      <c r="Q1306" s="69"/>
      <c r="R1306" s="69"/>
      <c r="S1306" s="69"/>
      <c r="T1306" s="69"/>
      <c r="U1306" s="69"/>
      <c r="V1306" s="69"/>
      <c r="W1306" s="69"/>
      <c r="X1306" s="69"/>
      <c r="Y1306" s="69"/>
      <c r="Z1306" s="69"/>
      <c r="AA1306" s="69"/>
      <c r="AB1306" s="69"/>
    </row>
    <row r="1307" spans="1:28" ht="15" customHeight="1" x14ac:dyDescent="0.25">
      <c r="A1307" s="255"/>
      <c r="B1307" s="680" t="s">
        <v>131</v>
      </c>
      <c r="C1307" s="664"/>
      <c r="D1307" s="221"/>
      <c r="E1307" s="168"/>
      <c r="F1307" s="169"/>
      <c r="G1307" s="222"/>
      <c r="H1307" s="223">
        <f>SUM(H1308:H1311)</f>
        <v>586171.20321298088</v>
      </c>
      <c r="I1307" s="69"/>
      <c r="J1307" s="69"/>
      <c r="K1307" s="69"/>
      <c r="L1307" s="69"/>
      <c r="M1307" s="69"/>
      <c r="N1307" s="69"/>
      <c r="O1307" s="69"/>
      <c r="P1307" s="69"/>
      <c r="Q1307" s="69"/>
      <c r="R1307" s="69"/>
      <c r="S1307" s="69"/>
      <c r="T1307" s="69"/>
      <c r="U1307" s="69"/>
      <c r="V1307" s="69"/>
      <c r="W1307" s="69"/>
      <c r="X1307" s="69"/>
      <c r="Y1307" s="69"/>
      <c r="Z1307" s="69"/>
      <c r="AA1307" s="69"/>
      <c r="AB1307" s="69"/>
    </row>
    <row r="1308" spans="1:28" ht="15" customHeight="1" x14ac:dyDescent="0.25">
      <c r="A1308" s="255"/>
      <c r="B1308" s="209" t="str">
        <f>+'Lista de Precios'!$B$32</f>
        <v>Electrodos 2,5mm</v>
      </c>
      <c r="C1308" s="227"/>
      <c r="D1308" s="245"/>
      <c r="E1308" s="174" t="str">
        <f>+'Lista de Precios'!$C$32</f>
        <v>kg</v>
      </c>
      <c r="F1308" s="175">
        <f>+'Lista de Precios'!$D$32</f>
        <v>19426.437122671279</v>
      </c>
      <c r="G1308" s="65">
        <v>1</v>
      </c>
      <c r="H1308" s="226">
        <f t="shared" ref="H1308:H1309" si="119">PRODUCT(F1308*G1308)</f>
        <v>19426.437122671279</v>
      </c>
      <c r="I1308" s="69"/>
      <c r="J1308" s="69"/>
      <c r="K1308" s="69"/>
      <c r="L1308" s="69"/>
      <c r="M1308" s="69"/>
      <c r="N1308" s="69"/>
      <c r="O1308" s="69"/>
      <c r="P1308" s="69"/>
      <c r="Q1308" s="69"/>
      <c r="R1308" s="69"/>
      <c r="S1308" s="69"/>
      <c r="T1308" s="69"/>
      <c r="U1308" s="69"/>
      <c r="V1308" s="69"/>
      <c r="W1308" s="69"/>
      <c r="X1308" s="69"/>
      <c r="Y1308" s="69"/>
      <c r="Z1308" s="69"/>
      <c r="AA1308" s="69"/>
      <c r="AB1308" s="69"/>
    </row>
    <row r="1309" spans="1:28" ht="15" customHeight="1" x14ac:dyDescent="0.25">
      <c r="A1309" s="255"/>
      <c r="B1309" s="209" t="str">
        <f>+'Lista de Precios'!$B$335</f>
        <v>Atióxido rojo plata</v>
      </c>
      <c r="C1309" s="227"/>
      <c r="D1309" s="245"/>
      <c r="E1309" s="174" t="str">
        <f>+'Lista de Precios'!$C$335</f>
        <v>l</v>
      </c>
      <c r="F1309" s="175">
        <f>+'Lista de Precios'!$D$335</f>
        <v>16464.760864250788</v>
      </c>
      <c r="G1309" s="65">
        <v>2</v>
      </c>
      <c r="H1309" s="226">
        <f t="shared" si="119"/>
        <v>32929.521728501575</v>
      </c>
      <c r="I1309" s="69"/>
      <c r="J1309" s="69"/>
      <c r="K1309" s="69"/>
      <c r="L1309" s="69"/>
      <c r="M1309" s="69"/>
      <c r="N1309" s="69"/>
      <c r="O1309" s="69"/>
      <c r="P1309" s="69"/>
      <c r="Q1309" s="69"/>
      <c r="R1309" s="69"/>
      <c r="S1309" s="69"/>
      <c r="T1309" s="69"/>
      <c r="U1309" s="69"/>
      <c r="V1309" s="69"/>
      <c r="W1309" s="69"/>
      <c r="X1309" s="69"/>
      <c r="Y1309" s="69"/>
      <c r="Z1309" s="69"/>
      <c r="AA1309" s="69"/>
      <c r="AB1309" s="69"/>
    </row>
    <row r="1310" spans="1:28" s="357" customFormat="1" ht="15" customHeight="1" x14ac:dyDescent="0.25">
      <c r="A1310" s="255"/>
      <c r="B1310" s="402" t="str">
        <f>+'Lista de Precios'!B37</f>
        <v>CE 60x30x1,6</v>
      </c>
      <c r="C1310" s="271"/>
      <c r="D1310" s="403"/>
      <c r="E1310" s="404" t="str">
        <f>+'Lista de Precios'!C57</f>
        <v>m2</v>
      </c>
      <c r="F1310" s="405">
        <f>++++'Lista de Precios'!D37</f>
        <v>17254.886558711769</v>
      </c>
      <c r="G1310" s="272">
        <v>14.76</v>
      </c>
      <c r="H1310" s="406">
        <f>PRODUCT(F1310*G1310)</f>
        <v>254682.1256065857</v>
      </c>
      <c r="I1310" s="69"/>
      <c r="J1310" s="69"/>
      <c r="K1310" s="69"/>
      <c r="L1310" s="69"/>
      <c r="M1310" s="69"/>
      <c r="N1310" s="69"/>
      <c r="O1310" s="69"/>
      <c r="P1310" s="69"/>
      <c r="Q1310" s="69"/>
      <c r="R1310" s="69"/>
      <c r="S1310" s="69"/>
      <c r="T1310" s="69"/>
      <c r="U1310" s="69"/>
      <c r="V1310" s="69"/>
      <c r="W1310" s="69"/>
      <c r="X1310" s="69"/>
      <c r="Y1310" s="69"/>
      <c r="Z1310" s="69"/>
      <c r="AA1310" s="69"/>
      <c r="AB1310" s="69"/>
    </row>
    <row r="1311" spans="1:28" s="357" customFormat="1" ht="15" customHeight="1" x14ac:dyDescent="0.25">
      <c r="A1311" s="255"/>
      <c r="B1311" s="402" t="str">
        <f>+'Lista de Precios'!B39</f>
        <v>CE 30x20x1,6</v>
      </c>
      <c r="C1311" s="271"/>
      <c r="D1311" s="403"/>
      <c r="E1311" s="404" t="str">
        <f>+'Lista de Precios'!C58</f>
        <v>m2</v>
      </c>
      <c r="F1311" s="405">
        <f>+'Lista de Precios'!D39</f>
        <v>4583.466646226967</v>
      </c>
      <c r="G1311" s="272">
        <v>60.9</v>
      </c>
      <c r="H1311" s="406">
        <f>PRODUCT(F1311*G1311)</f>
        <v>279133.1187552223</v>
      </c>
      <c r="I1311" s="69"/>
      <c r="J1311" s="69"/>
      <c r="K1311" s="69"/>
      <c r="L1311" s="69"/>
      <c r="M1311" s="69"/>
      <c r="N1311" s="69"/>
      <c r="O1311" s="69"/>
      <c r="P1311" s="69"/>
      <c r="Q1311" s="69"/>
      <c r="R1311" s="69"/>
      <c r="S1311" s="69"/>
      <c r="T1311" s="69"/>
      <c r="U1311" s="69"/>
      <c r="V1311" s="69"/>
      <c r="W1311" s="69"/>
      <c r="X1311" s="69"/>
      <c r="Y1311" s="69"/>
      <c r="Z1311" s="69"/>
      <c r="AA1311" s="69"/>
      <c r="AB1311" s="69"/>
    </row>
    <row r="1312" spans="1:28" ht="15" customHeight="1" x14ac:dyDescent="0.25">
      <c r="A1312" s="255"/>
      <c r="B1312" s="209"/>
      <c r="C1312" s="227"/>
      <c r="D1312" s="277"/>
      <c r="E1312" s="174"/>
      <c r="F1312" s="175"/>
      <c r="G1312" s="65"/>
      <c r="H1312" s="226"/>
      <c r="I1312" s="69"/>
      <c r="J1312" s="69"/>
      <c r="K1312" s="69"/>
      <c r="L1312" s="69"/>
      <c r="M1312" s="69"/>
      <c r="N1312" s="69"/>
      <c r="O1312" s="69"/>
      <c r="P1312" s="69"/>
      <c r="Q1312" s="69"/>
      <c r="R1312" s="69"/>
      <c r="S1312" s="69"/>
      <c r="T1312" s="69"/>
      <c r="U1312" s="69"/>
      <c r="V1312" s="69"/>
      <c r="W1312" s="69"/>
      <c r="X1312" s="69"/>
      <c r="Y1312" s="69"/>
      <c r="Z1312" s="69"/>
      <c r="AA1312" s="69"/>
      <c r="AB1312" s="69"/>
    </row>
    <row r="1313" spans="1:28" ht="15" customHeight="1" x14ac:dyDescent="0.25">
      <c r="A1313" s="255"/>
      <c r="B1313" s="681" t="s">
        <v>132</v>
      </c>
      <c r="C1313" s="572"/>
      <c r="D1313" s="228"/>
      <c r="E1313" s="183"/>
      <c r="F1313" s="184"/>
      <c r="G1313" s="229"/>
      <c r="H1313" s="230">
        <f>SUM(H1314:H1315)</f>
        <v>101159.05632</v>
      </c>
      <c r="I1313" s="69"/>
      <c r="J1313" s="69"/>
      <c r="K1313" s="69"/>
      <c r="L1313" s="69"/>
      <c r="M1313" s="69"/>
      <c r="N1313" s="69"/>
      <c r="O1313" s="69"/>
      <c r="P1313" s="69"/>
      <c r="Q1313" s="69"/>
      <c r="R1313" s="69"/>
      <c r="S1313" s="69"/>
      <c r="T1313" s="69"/>
      <c r="U1313" s="69"/>
      <c r="V1313" s="69"/>
      <c r="W1313" s="69"/>
      <c r="X1313" s="69"/>
      <c r="Y1313" s="69"/>
      <c r="Z1313" s="69"/>
      <c r="AA1313" s="69"/>
      <c r="AB1313" s="69"/>
    </row>
    <row r="1314" spans="1:28" ht="15" customHeight="1" x14ac:dyDescent="0.2">
      <c r="A1314" s="255"/>
      <c r="B1314" s="668" t="s">
        <v>133</v>
      </c>
      <c r="C1314" s="572"/>
      <c r="D1314" s="227"/>
      <c r="E1314" s="174" t="s">
        <v>134</v>
      </c>
      <c r="F1314" s="175">
        <f>+'Mano de Obra'!$J$8</f>
        <v>10110.714599999999</v>
      </c>
      <c r="G1314" s="65">
        <v>3.2</v>
      </c>
      <c r="H1314" s="226">
        <f t="shared" ref="H1314" si="120">PRODUCT(F1314*G1314)</f>
        <v>32354.28672</v>
      </c>
      <c r="I1314" s="69"/>
      <c r="J1314" s="69"/>
      <c r="K1314" s="69"/>
      <c r="L1314" s="69"/>
      <c r="M1314" s="69"/>
      <c r="N1314" s="69"/>
      <c r="O1314" s="69"/>
      <c r="P1314" s="69"/>
      <c r="Q1314" s="69"/>
      <c r="R1314" s="69"/>
      <c r="S1314" s="69"/>
      <c r="T1314" s="69"/>
      <c r="U1314" s="69"/>
      <c r="V1314" s="69"/>
      <c r="W1314" s="69"/>
      <c r="X1314" s="69"/>
      <c r="Y1314" s="69"/>
      <c r="Z1314" s="69"/>
      <c r="AA1314" s="69"/>
      <c r="AB1314" s="69"/>
    </row>
    <row r="1315" spans="1:28" ht="15" customHeight="1" x14ac:dyDescent="0.2">
      <c r="A1315" s="255"/>
      <c r="B1315" s="668" t="s">
        <v>137</v>
      </c>
      <c r="C1315" s="572"/>
      <c r="D1315" s="227"/>
      <c r="E1315" s="174" t="s">
        <v>134</v>
      </c>
      <c r="F1315" s="175">
        <f>+'Mano de Obra'!$J$10</f>
        <v>8600.5962</v>
      </c>
      <c r="G1315" s="65">
        <v>8</v>
      </c>
      <c r="H1315" s="226">
        <f>PRODUCT(F1315*G1315)</f>
        <v>68804.7696</v>
      </c>
      <c r="I1315" s="69"/>
      <c r="J1315" s="69"/>
      <c r="K1315" s="69"/>
      <c r="L1315" s="69"/>
      <c r="M1315" s="69"/>
      <c r="N1315" s="69"/>
      <c r="O1315" s="69"/>
      <c r="P1315" s="69"/>
      <c r="Q1315" s="69"/>
      <c r="R1315" s="69"/>
      <c r="S1315" s="69"/>
      <c r="T1315" s="69"/>
      <c r="U1315" s="69"/>
      <c r="V1315" s="69"/>
      <c r="W1315" s="69"/>
      <c r="X1315" s="69"/>
      <c r="Y1315" s="69"/>
      <c r="Z1315" s="69"/>
      <c r="AA1315" s="69"/>
      <c r="AB1315" s="69"/>
    </row>
    <row r="1316" spans="1:28" ht="15" customHeight="1" thickBot="1" x14ac:dyDescent="0.25">
      <c r="A1316" s="255"/>
      <c r="B1316" s="669"/>
      <c r="C1316" s="670"/>
      <c r="D1316" s="246"/>
      <c r="E1316" s="190"/>
      <c r="F1316" s="247"/>
      <c r="G1316" s="232"/>
      <c r="H1316" s="248"/>
      <c r="I1316" s="69"/>
      <c r="J1316" s="69"/>
      <c r="K1316" s="69"/>
      <c r="L1316" s="69"/>
      <c r="M1316" s="69"/>
      <c r="N1316" s="69"/>
      <c r="O1316" s="69"/>
      <c r="P1316" s="69"/>
      <c r="Q1316" s="69"/>
      <c r="R1316" s="69"/>
      <c r="S1316" s="69"/>
      <c r="T1316" s="69"/>
      <c r="U1316" s="69"/>
      <c r="V1316" s="69"/>
      <c r="W1316" s="69"/>
      <c r="X1316" s="69"/>
      <c r="Y1316" s="69"/>
      <c r="Z1316" s="69"/>
      <c r="AA1316" s="69"/>
      <c r="AB1316" s="69"/>
    </row>
    <row r="1317" spans="1:28" ht="15" customHeight="1" thickBot="1" x14ac:dyDescent="0.25">
      <c r="A1317" s="255"/>
      <c r="B1317" s="194"/>
      <c r="C1317" s="234"/>
      <c r="D1317" s="234"/>
      <c r="E1317" s="165"/>
      <c r="F1317" s="166"/>
      <c r="G1317" s="178"/>
      <c r="H1317" s="61"/>
      <c r="I1317" s="69"/>
      <c r="J1317" s="69"/>
      <c r="K1317" s="69"/>
      <c r="L1317" s="69"/>
      <c r="M1317" s="69"/>
      <c r="N1317" s="69"/>
      <c r="O1317" s="69"/>
      <c r="P1317" s="69"/>
      <c r="Q1317" s="69"/>
      <c r="R1317" s="69"/>
      <c r="S1317" s="69"/>
      <c r="T1317" s="69"/>
      <c r="U1317" s="69"/>
      <c r="V1317" s="69"/>
      <c r="W1317" s="69"/>
      <c r="X1317" s="69"/>
      <c r="Y1317" s="69"/>
      <c r="Z1317" s="69"/>
      <c r="AA1317" s="69"/>
      <c r="AB1317" s="69"/>
    </row>
    <row r="1318" spans="1:28" ht="15" customHeight="1" thickBot="1" x14ac:dyDescent="0.3">
      <c r="A1318" s="255"/>
      <c r="B1318" s="197"/>
      <c r="C1318" s="60"/>
      <c r="D1318" s="60"/>
      <c r="E1318" s="165"/>
      <c r="F1318" s="166"/>
      <c r="G1318" s="235" t="s">
        <v>136</v>
      </c>
      <c r="H1318" s="236">
        <f>SUM(H1307,H1313)</f>
        <v>687330.25953298085</v>
      </c>
      <c r="I1318" s="69"/>
      <c r="J1318" s="69"/>
      <c r="K1318" s="69"/>
      <c r="L1318" s="69"/>
      <c r="M1318" s="69"/>
      <c r="N1318" s="69"/>
      <c r="O1318" s="69"/>
      <c r="P1318" s="69"/>
      <c r="Q1318" s="69"/>
      <c r="R1318" s="69"/>
      <c r="S1318" s="69"/>
      <c r="T1318" s="69"/>
      <c r="U1318" s="69"/>
      <c r="V1318" s="69"/>
      <c r="W1318" s="69"/>
      <c r="X1318" s="69"/>
      <c r="Y1318" s="69"/>
      <c r="Z1318" s="69"/>
      <c r="AA1318" s="69"/>
      <c r="AB1318" s="69"/>
    </row>
    <row r="1319" spans="1:28" ht="15" customHeight="1" x14ac:dyDescent="0.25">
      <c r="A1319" s="255"/>
      <c r="B1319" s="200"/>
      <c r="C1319" s="84"/>
      <c r="D1319" s="84"/>
      <c r="E1319" s="165"/>
      <c r="F1319" s="166"/>
      <c r="G1319" s="178"/>
      <c r="H1319" s="201"/>
      <c r="I1319" s="69"/>
      <c r="J1319" s="69"/>
      <c r="K1319" s="69"/>
      <c r="L1319" s="69"/>
      <c r="M1319" s="69"/>
      <c r="N1319" s="69"/>
      <c r="O1319" s="69"/>
      <c r="P1319" s="69"/>
      <c r="Q1319" s="69"/>
      <c r="R1319" s="69"/>
      <c r="S1319" s="69"/>
      <c r="T1319" s="69"/>
      <c r="U1319" s="69"/>
      <c r="V1319" s="69"/>
      <c r="W1319" s="69"/>
      <c r="X1319" s="69"/>
      <c r="Y1319" s="69"/>
      <c r="Z1319" s="69"/>
      <c r="AA1319" s="69"/>
      <c r="AB1319" s="69"/>
    </row>
    <row r="1320" spans="1:28" ht="15" customHeight="1" x14ac:dyDescent="0.2">
      <c r="A1320" s="255"/>
      <c r="B1320" s="197"/>
      <c r="C1320" s="60"/>
      <c r="D1320" s="60"/>
      <c r="E1320" s="165"/>
      <c r="F1320" s="166"/>
      <c r="G1320" s="60"/>
      <c r="H1320" s="61"/>
      <c r="I1320" s="69"/>
      <c r="J1320" s="69"/>
      <c r="K1320" s="69"/>
      <c r="L1320" s="69"/>
      <c r="M1320" s="69"/>
      <c r="N1320" s="69"/>
      <c r="O1320" s="69"/>
      <c r="P1320" s="69"/>
      <c r="Q1320" s="69"/>
      <c r="R1320" s="69"/>
      <c r="S1320" s="69"/>
      <c r="T1320" s="69"/>
      <c r="U1320" s="69"/>
      <c r="V1320" s="69"/>
      <c r="W1320" s="69"/>
      <c r="X1320" s="69"/>
      <c r="Y1320" s="69"/>
      <c r="Z1320" s="69"/>
      <c r="AA1320" s="69"/>
      <c r="AB1320" s="69"/>
    </row>
    <row r="1321" spans="1:28" ht="15" customHeight="1" thickBot="1" x14ac:dyDescent="0.3">
      <c r="A1321" s="255"/>
      <c r="B1321" s="256"/>
      <c r="C1321" s="257"/>
      <c r="D1321" s="257"/>
      <c r="E1321" s="258"/>
      <c r="F1321" s="259"/>
      <c r="G1321" s="260"/>
      <c r="H1321" s="261"/>
      <c r="I1321" s="69"/>
      <c r="J1321" s="69"/>
      <c r="K1321" s="69"/>
      <c r="L1321" s="69"/>
      <c r="M1321" s="69"/>
      <c r="N1321" s="69"/>
      <c r="O1321" s="69"/>
      <c r="P1321" s="69"/>
      <c r="Q1321" s="69"/>
      <c r="R1321" s="69"/>
      <c r="S1321" s="69"/>
      <c r="T1321" s="69"/>
      <c r="U1321" s="69"/>
      <c r="V1321" s="69"/>
      <c r="W1321" s="69"/>
      <c r="X1321" s="69"/>
      <c r="Y1321" s="69"/>
      <c r="Z1321" s="69"/>
      <c r="AA1321" s="69"/>
      <c r="AB1321" s="69"/>
    </row>
    <row r="1322" spans="1:28" ht="15" customHeight="1" thickBot="1" x14ac:dyDescent="0.25">
      <c r="A1322" s="255"/>
      <c r="B1322" s="372">
        <f>+Presupuesto!A99</f>
        <v>19</v>
      </c>
      <c r="C1322" s="706" t="str">
        <f>+Presupuesto!B99</f>
        <v>ESPEJOS</v>
      </c>
      <c r="D1322" s="707"/>
      <c r="E1322" s="707"/>
      <c r="F1322" s="707"/>
      <c r="G1322" s="707"/>
      <c r="H1322" s="708"/>
      <c r="I1322" s="69"/>
      <c r="J1322" s="69"/>
      <c r="K1322" s="69"/>
      <c r="L1322" s="69"/>
      <c r="M1322" s="69"/>
      <c r="N1322" s="69"/>
      <c r="O1322" s="69"/>
      <c r="P1322" s="69"/>
      <c r="Q1322" s="69"/>
      <c r="R1322" s="69"/>
      <c r="S1322" s="69"/>
      <c r="T1322" s="69"/>
      <c r="U1322" s="69"/>
      <c r="V1322" s="69"/>
      <c r="W1322" s="69"/>
      <c r="X1322" s="69"/>
      <c r="Y1322" s="69"/>
      <c r="Z1322" s="69"/>
      <c r="AA1322" s="69"/>
      <c r="AB1322" s="69"/>
    </row>
    <row r="1323" spans="1:28" ht="15" customHeight="1" thickBot="1" x14ac:dyDescent="0.25">
      <c r="A1323" s="255"/>
      <c r="B1323" s="154" t="str">
        <f>+Presupuesto!A100</f>
        <v>19.1</v>
      </c>
      <c r="C1323" s="674" t="str">
        <f>+Presupuesto!B100</f>
        <v>Espejo cristal 4mm</v>
      </c>
      <c r="D1323" s="672"/>
      <c r="E1323" s="672"/>
      <c r="F1323" s="672"/>
      <c r="G1323" s="673"/>
      <c r="H1323" s="155" t="str">
        <f>+Presupuesto!C100</f>
        <v>m2</v>
      </c>
      <c r="I1323" s="69"/>
      <c r="J1323" s="69"/>
      <c r="K1323" s="69"/>
      <c r="L1323" s="69"/>
      <c r="M1323" s="69"/>
      <c r="N1323" s="69"/>
      <c r="O1323" s="69"/>
      <c r="P1323" s="69"/>
      <c r="Q1323" s="69"/>
      <c r="R1323" s="69"/>
      <c r="S1323" s="69"/>
      <c r="T1323" s="69"/>
      <c r="U1323" s="69"/>
      <c r="V1323" s="69"/>
      <c r="W1323" s="69"/>
      <c r="X1323" s="69"/>
      <c r="Y1323" s="69"/>
      <c r="Z1323" s="69"/>
      <c r="AA1323" s="69"/>
      <c r="AB1323" s="69"/>
    </row>
    <row r="1324" spans="1:28" ht="15" customHeight="1" x14ac:dyDescent="0.25">
      <c r="A1324" s="255"/>
      <c r="B1324" s="675" t="s">
        <v>126</v>
      </c>
      <c r="C1324" s="676"/>
      <c r="D1324" s="214"/>
      <c r="E1324" s="678" t="s">
        <v>123</v>
      </c>
      <c r="F1324" s="157" t="s">
        <v>127</v>
      </c>
      <c r="G1324" s="215" t="s">
        <v>128</v>
      </c>
      <c r="H1324" s="216" t="s">
        <v>127</v>
      </c>
      <c r="I1324" s="69"/>
      <c r="J1324" s="69"/>
      <c r="K1324" s="69"/>
      <c r="L1324" s="69"/>
      <c r="M1324" s="69"/>
      <c r="N1324" s="69"/>
      <c r="O1324" s="69"/>
      <c r="P1324" s="69"/>
      <c r="Q1324" s="69"/>
      <c r="R1324" s="69"/>
      <c r="S1324" s="69"/>
      <c r="T1324" s="69"/>
      <c r="U1324" s="69"/>
      <c r="V1324" s="69"/>
      <c r="W1324" s="69"/>
      <c r="X1324" s="69"/>
      <c r="Y1324" s="69"/>
      <c r="Z1324" s="69"/>
      <c r="AA1324" s="69"/>
      <c r="AB1324" s="69"/>
    </row>
    <row r="1325" spans="1:28" ht="15" customHeight="1" thickBot="1" x14ac:dyDescent="0.3">
      <c r="A1325" s="255"/>
      <c r="B1325" s="677"/>
      <c r="C1325" s="659"/>
      <c r="D1325" s="217"/>
      <c r="E1325" s="679"/>
      <c r="F1325" s="161" t="s">
        <v>129</v>
      </c>
      <c r="G1325" s="218" t="s">
        <v>130</v>
      </c>
      <c r="H1325" s="219" t="s">
        <v>124</v>
      </c>
      <c r="I1325" s="69"/>
      <c r="J1325" s="69"/>
      <c r="K1325" s="69"/>
      <c r="L1325" s="69"/>
      <c r="M1325" s="69"/>
      <c r="N1325" s="69"/>
      <c r="O1325" s="69"/>
      <c r="P1325" s="69"/>
      <c r="Q1325" s="69"/>
      <c r="R1325" s="69"/>
      <c r="S1325" s="69"/>
      <c r="T1325" s="69"/>
      <c r="U1325" s="69"/>
      <c r="V1325" s="69"/>
      <c r="W1325" s="69"/>
      <c r="X1325" s="69"/>
      <c r="Y1325" s="69"/>
      <c r="Z1325" s="69"/>
      <c r="AA1325" s="69"/>
      <c r="AB1325" s="69"/>
    </row>
    <row r="1326" spans="1:28" ht="15" customHeight="1" thickBot="1" x14ac:dyDescent="0.25">
      <c r="A1326" s="255"/>
      <c r="B1326" s="164"/>
      <c r="C1326" s="86"/>
      <c r="D1326" s="86"/>
      <c r="E1326" s="165"/>
      <c r="F1326" s="166"/>
      <c r="G1326" s="86"/>
      <c r="H1326" s="220"/>
      <c r="I1326" s="69"/>
      <c r="J1326" s="69"/>
      <c r="K1326" s="69"/>
      <c r="L1326" s="69"/>
      <c r="M1326" s="69"/>
      <c r="N1326" s="69"/>
      <c r="O1326" s="69"/>
      <c r="P1326" s="69"/>
      <c r="Q1326" s="69"/>
      <c r="R1326" s="69"/>
      <c r="S1326" s="69"/>
      <c r="T1326" s="69"/>
      <c r="U1326" s="69"/>
      <c r="V1326" s="69"/>
      <c r="W1326" s="69"/>
      <c r="X1326" s="69"/>
      <c r="Y1326" s="69"/>
      <c r="Z1326" s="69"/>
      <c r="AA1326" s="69"/>
      <c r="AB1326" s="69"/>
    </row>
    <row r="1327" spans="1:28" ht="15" customHeight="1" x14ac:dyDescent="0.25">
      <c r="A1327" s="255"/>
      <c r="B1327" s="680" t="s">
        <v>131</v>
      </c>
      <c r="C1327" s="664"/>
      <c r="D1327" s="221"/>
      <c r="E1327" s="168"/>
      <c r="F1327" s="169"/>
      <c r="G1327" s="222"/>
      <c r="H1327" s="223">
        <f>SUM(H1328)</f>
        <v>95718.372689428652</v>
      </c>
      <c r="I1327" s="69"/>
      <c r="J1327" s="69"/>
      <c r="K1327" s="69"/>
      <c r="L1327" s="69"/>
      <c r="M1327" s="69"/>
      <c r="N1327" s="69"/>
      <c r="O1327" s="69"/>
      <c r="P1327" s="69"/>
      <c r="Q1327" s="69"/>
      <c r="R1327" s="69"/>
      <c r="S1327" s="69"/>
      <c r="T1327" s="69"/>
      <c r="U1327" s="69"/>
      <c r="V1327" s="69"/>
      <c r="W1327" s="69"/>
      <c r="X1327" s="69"/>
      <c r="Y1327" s="69"/>
      <c r="Z1327" s="69"/>
      <c r="AA1327" s="69"/>
      <c r="AB1327" s="69"/>
    </row>
    <row r="1328" spans="1:28" ht="15" customHeight="1" x14ac:dyDescent="0.25">
      <c r="A1328" s="255"/>
      <c r="B1328" s="298" t="str">
        <f>+'Lista de Precios'!B332</f>
        <v>Espejo 3mm</v>
      </c>
      <c r="C1328" s="64"/>
      <c r="D1328" s="249"/>
      <c r="E1328" s="174" t="str">
        <f>+'Lista de Precios'!C332</f>
        <v>m2</v>
      </c>
      <c r="F1328" s="175">
        <f>+'Lista de Precios'!D332</f>
        <v>91160.354942313003</v>
      </c>
      <c r="G1328" s="65">
        <v>1.05</v>
      </c>
      <c r="H1328" s="226">
        <f>PRODUCT(F1328*G1328)</f>
        <v>95718.372689428652</v>
      </c>
      <c r="I1328" s="69"/>
      <c r="J1328" s="69"/>
      <c r="K1328" s="69"/>
      <c r="L1328" s="69"/>
      <c r="M1328" s="69"/>
      <c r="N1328" s="69"/>
      <c r="O1328" s="69"/>
      <c r="P1328" s="69"/>
      <c r="Q1328" s="69"/>
      <c r="R1328" s="69"/>
      <c r="S1328" s="69"/>
      <c r="T1328" s="69"/>
      <c r="U1328" s="69"/>
      <c r="V1328" s="69"/>
      <c r="W1328" s="69"/>
      <c r="X1328" s="69"/>
      <c r="Y1328" s="69"/>
      <c r="Z1328" s="69"/>
      <c r="AA1328" s="69"/>
      <c r="AB1328" s="69"/>
    </row>
    <row r="1329" spans="1:28" ht="15" customHeight="1" x14ac:dyDescent="0.25">
      <c r="A1329" s="255"/>
      <c r="B1329" s="209"/>
      <c r="C1329" s="227"/>
      <c r="D1329" s="277"/>
      <c r="E1329" s="174"/>
      <c r="F1329" s="175"/>
      <c r="G1329" s="65"/>
      <c r="H1329" s="226"/>
      <c r="I1329" s="69"/>
      <c r="J1329" s="69"/>
      <c r="K1329" s="69"/>
      <c r="L1329" s="69"/>
      <c r="M1329" s="69"/>
      <c r="N1329" s="69"/>
      <c r="O1329" s="69"/>
      <c r="P1329" s="69"/>
      <c r="Q1329" s="69"/>
      <c r="R1329" s="69"/>
      <c r="S1329" s="69"/>
      <c r="T1329" s="69"/>
      <c r="U1329" s="69"/>
      <c r="V1329" s="69"/>
      <c r="W1329" s="69"/>
      <c r="X1329" s="69"/>
      <c r="Y1329" s="69"/>
      <c r="Z1329" s="69"/>
      <c r="AA1329" s="69"/>
      <c r="AB1329" s="69"/>
    </row>
    <row r="1330" spans="1:28" ht="15" customHeight="1" x14ac:dyDescent="0.25">
      <c r="A1330" s="255"/>
      <c r="B1330" s="681" t="s">
        <v>132</v>
      </c>
      <c r="C1330" s="572"/>
      <c r="D1330" s="228"/>
      <c r="E1330" s="183"/>
      <c r="F1330" s="184"/>
      <c r="G1330" s="229"/>
      <c r="H1330" s="230">
        <f>SUM(H1331)</f>
        <v>68804.7696</v>
      </c>
      <c r="I1330" s="69"/>
      <c r="J1330" s="69"/>
      <c r="K1330" s="69"/>
      <c r="L1330" s="69"/>
      <c r="M1330" s="69"/>
      <c r="N1330" s="69"/>
      <c r="O1330" s="69"/>
      <c r="P1330" s="69"/>
      <c r="Q1330" s="69"/>
      <c r="R1330" s="69"/>
      <c r="S1330" s="69"/>
      <c r="T1330" s="69"/>
      <c r="U1330" s="69"/>
      <c r="V1330" s="69"/>
      <c r="W1330" s="69"/>
      <c r="X1330" s="69"/>
      <c r="Y1330" s="69"/>
      <c r="Z1330" s="69"/>
      <c r="AA1330" s="69"/>
      <c r="AB1330" s="69"/>
    </row>
    <row r="1331" spans="1:28" ht="15" customHeight="1" x14ac:dyDescent="0.2">
      <c r="A1331" s="255"/>
      <c r="B1331" s="668" t="s">
        <v>137</v>
      </c>
      <c r="C1331" s="572"/>
      <c r="D1331" s="227"/>
      <c r="E1331" s="174" t="s">
        <v>134</v>
      </c>
      <c r="F1331" s="175">
        <f>+'Mano de Obra'!$J$10</f>
        <v>8600.5962</v>
      </c>
      <c r="G1331" s="65">
        <v>8</v>
      </c>
      <c r="H1331" s="226">
        <f>PRODUCT(F1331*G1331)</f>
        <v>68804.7696</v>
      </c>
      <c r="I1331" s="69"/>
      <c r="J1331" s="69"/>
      <c r="K1331" s="69"/>
      <c r="L1331" s="69"/>
      <c r="M1331" s="69"/>
      <c r="N1331" s="69"/>
      <c r="O1331" s="69"/>
      <c r="P1331" s="69"/>
      <c r="Q1331" s="69"/>
      <c r="R1331" s="69"/>
      <c r="S1331" s="69"/>
      <c r="T1331" s="69"/>
      <c r="U1331" s="69"/>
      <c r="V1331" s="69"/>
      <c r="W1331" s="69"/>
      <c r="X1331" s="69"/>
      <c r="Y1331" s="69"/>
      <c r="Z1331" s="69"/>
      <c r="AA1331" s="69"/>
      <c r="AB1331" s="69"/>
    </row>
    <row r="1332" spans="1:28" ht="15" customHeight="1" thickBot="1" x14ac:dyDescent="0.25">
      <c r="A1332" s="255"/>
      <c r="B1332" s="669"/>
      <c r="C1332" s="670"/>
      <c r="D1332" s="246"/>
      <c r="E1332" s="190"/>
      <c r="F1332" s="247"/>
      <c r="G1332" s="232"/>
      <c r="H1332" s="248"/>
      <c r="I1332" s="69"/>
      <c r="J1332" s="69"/>
      <c r="K1332" s="69"/>
      <c r="L1332" s="69"/>
      <c r="M1332" s="69"/>
      <c r="N1332" s="69"/>
      <c r="O1332" s="69"/>
      <c r="P1332" s="69"/>
      <c r="Q1332" s="69"/>
      <c r="R1332" s="69"/>
      <c r="S1332" s="69"/>
      <c r="T1332" s="69"/>
      <c r="U1332" s="69"/>
      <c r="V1332" s="69"/>
      <c r="W1332" s="69"/>
      <c r="X1332" s="69"/>
      <c r="Y1332" s="69"/>
      <c r="Z1332" s="69"/>
      <c r="AA1332" s="69"/>
      <c r="AB1332" s="69"/>
    </row>
    <row r="1333" spans="1:28" ht="15" customHeight="1" thickBot="1" x14ac:dyDescent="0.25">
      <c r="A1333" s="255"/>
      <c r="B1333" s="194"/>
      <c r="C1333" s="234"/>
      <c r="D1333" s="234"/>
      <c r="E1333" s="165"/>
      <c r="F1333" s="166"/>
      <c r="G1333" s="178"/>
      <c r="H1333" s="61"/>
      <c r="I1333" s="69"/>
      <c r="J1333" s="69"/>
      <c r="K1333" s="69"/>
      <c r="L1333" s="69"/>
      <c r="M1333" s="69"/>
      <c r="N1333" s="69"/>
      <c r="O1333" s="69"/>
      <c r="P1333" s="69"/>
      <c r="Q1333" s="69"/>
      <c r="R1333" s="69"/>
      <c r="S1333" s="69"/>
      <c r="T1333" s="69"/>
      <c r="U1333" s="69"/>
      <c r="V1333" s="69"/>
      <c r="W1333" s="69"/>
      <c r="X1333" s="69"/>
      <c r="Y1333" s="69"/>
      <c r="Z1333" s="69"/>
      <c r="AA1333" s="69"/>
      <c r="AB1333" s="69"/>
    </row>
    <row r="1334" spans="1:28" ht="15" customHeight="1" thickBot="1" x14ac:dyDescent="0.3">
      <c r="A1334" s="255"/>
      <c r="B1334" s="197"/>
      <c r="C1334" s="60"/>
      <c r="D1334" s="60"/>
      <c r="E1334" s="165"/>
      <c r="F1334" s="166"/>
      <c r="G1334" s="235" t="s">
        <v>136</v>
      </c>
      <c r="H1334" s="236">
        <f>SUM(H1327,H1330)</f>
        <v>164523.14228942865</v>
      </c>
      <c r="I1334" s="69"/>
      <c r="J1334" s="69"/>
      <c r="K1334" s="69"/>
      <c r="L1334" s="69"/>
      <c r="M1334" s="69"/>
      <c r="N1334" s="69"/>
      <c r="O1334" s="69"/>
      <c r="P1334" s="69"/>
      <c r="Q1334" s="69"/>
      <c r="R1334" s="69"/>
      <c r="S1334" s="69"/>
      <c r="T1334" s="69"/>
      <c r="U1334" s="69"/>
      <c r="V1334" s="69"/>
      <c r="W1334" s="69"/>
      <c r="X1334" s="69"/>
      <c r="Y1334" s="69"/>
      <c r="Z1334" s="69"/>
      <c r="AA1334" s="69"/>
      <c r="AB1334" s="69"/>
    </row>
    <row r="1335" spans="1:28" ht="15" customHeight="1" x14ac:dyDescent="0.25">
      <c r="A1335" s="255"/>
      <c r="B1335" s="200"/>
      <c r="C1335" s="84"/>
      <c r="D1335" s="84"/>
      <c r="E1335" s="165"/>
      <c r="F1335" s="166"/>
      <c r="G1335" s="178"/>
      <c r="H1335" s="201"/>
      <c r="I1335" s="69"/>
      <c r="J1335" s="69"/>
      <c r="K1335" s="69"/>
      <c r="L1335" s="69"/>
      <c r="M1335" s="69"/>
      <c r="N1335" s="69"/>
      <c r="O1335" s="69"/>
      <c r="P1335" s="69"/>
      <c r="Q1335" s="69"/>
      <c r="R1335" s="69"/>
      <c r="S1335" s="69"/>
      <c r="T1335" s="69"/>
      <c r="U1335" s="69"/>
      <c r="V1335" s="69"/>
      <c r="W1335" s="69"/>
      <c r="X1335" s="69"/>
      <c r="Y1335" s="69"/>
      <c r="Z1335" s="69"/>
      <c r="AA1335" s="69"/>
      <c r="AB1335" s="69"/>
    </row>
    <row r="1336" spans="1:28" ht="15" customHeight="1" x14ac:dyDescent="0.2">
      <c r="A1336" s="255"/>
      <c r="B1336" s="197"/>
      <c r="C1336" s="60"/>
      <c r="D1336" s="60"/>
      <c r="E1336" s="165"/>
      <c r="F1336" s="166"/>
      <c r="G1336" s="60"/>
      <c r="H1336" s="61"/>
      <c r="I1336" s="69"/>
      <c r="J1336" s="69"/>
      <c r="K1336" s="69"/>
      <c r="L1336" s="69"/>
      <c r="M1336" s="69"/>
      <c r="N1336" s="69"/>
      <c r="O1336" s="69"/>
      <c r="P1336" s="69"/>
      <c r="Q1336" s="69"/>
      <c r="R1336" s="69"/>
      <c r="S1336" s="69"/>
      <c r="T1336" s="69"/>
      <c r="U1336" s="69"/>
      <c r="V1336" s="69"/>
      <c r="W1336" s="69"/>
      <c r="X1336" s="69"/>
      <c r="Y1336" s="69"/>
      <c r="Z1336" s="69"/>
      <c r="AA1336" s="69"/>
      <c r="AB1336" s="69"/>
    </row>
    <row r="1337" spans="1:28" ht="15" customHeight="1" thickBot="1" x14ac:dyDescent="0.3">
      <c r="A1337" s="255"/>
      <c r="B1337" s="256"/>
      <c r="C1337" s="257"/>
      <c r="D1337" s="257"/>
      <c r="E1337" s="258"/>
      <c r="F1337" s="259"/>
      <c r="G1337" s="260"/>
      <c r="H1337" s="261"/>
      <c r="I1337" s="69"/>
      <c r="J1337" s="69"/>
      <c r="K1337" s="69"/>
      <c r="L1337" s="69"/>
      <c r="M1337" s="69"/>
      <c r="N1337" s="69"/>
      <c r="O1337" s="69"/>
      <c r="P1337" s="69"/>
      <c r="Q1337" s="69"/>
      <c r="R1337" s="69"/>
      <c r="S1337" s="69"/>
      <c r="T1337" s="69"/>
      <c r="U1337" s="69"/>
      <c r="V1337" s="69"/>
      <c r="W1337" s="69"/>
      <c r="X1337" s="69"/>
      <c r="Y1337" s="69"/>
      <c r="Z1337" s="69"/>
      <c r="AA1337" s="69"/>
      <c r="AB1337" s="69"/>
    </row>
    <row r="1338" spans="1:28" ht="15" customHeight="1" thickBot="1" x14ac:dyDescent="0.25">
      <c r="A1338" s="255"/>
      <c r="B1338" s="299">
        <f>+Presupuesto!$A$102</f>
        <v>20</v>
      </c>
      <c r="C1338" s="700" t="str">
        <f>+Presupuesto!$B$102</f>
        <v>PINTURA</v>
      </c>
      <c r="D1338" s="672"/>
      <c r="E1338" s="672"/>
      <c r="F1338" s="672"/>
      <c r="G1338" s="672"/>
      <c r="H1338" s="673"/>
      <c r="I1338" s="69"/>
      <c r="J1338" s="69"/>
      <c r="K1338" s="69"/>
      <c r="L1338" s="69"/>
      <c r="M1338" s="69"/>
      <c r="N1338" s="69"/>
      <c r="O1338" s="69"/>
      <c r="P1338" s="69"/>
      <c r="Q1338" s="69"/>
      <c r="R1338" s="69"/>
      <c r="S1338" s="69"/>
      <c r="T1338" s="69"/>
      <c r="U1338" s="69"/>
      <c r="V1338" s="69"/>
      <c r="W1338" s="69"/>
      <c r="X1338" s="69"/>
      <c r="Y1338" s="69"/>
      <c r="Z1338" s="69"/>
      <c r="AA1338" s="69"/>
      <c r="AB1338" s="69"/>
    </row>
    <row r="1339" spans="1:28" ht="15" customHeight="1" x14ac:dyDescent="0.2">
      <c r="A1339" s="255"/>
      <c r="B1339" s="154" t="str">
        <f>+Presupuesto!A103</f>
        <v>20.1</v>
      </c>
      <c r="C1339" s="674" t="str">
        <f>+Presupuesto!B103</f>
        <v>Pintura al látex en exteriores</v>
      </c>
      <c r="D1339" s="672"/>
      <c r="E1339" s="672"/>
      <c r="F1339" s="672"/>
      <c r="G1339" s="673"/>
      <c r="H1339" s="155" t="str">
        <f>+Presupuesto!C103</f>
        <v>m2</v>
      </c>
      <c r="I1339" s="69"/>
      <c r="J1339" s="69"/>
      <c r="K1339" s="69"/>
      <c r="L1339" s="69"/>
      <c r="M1339" s="69"/>
      <c r="N1339" s="69"/>
      <c r="O1339" s="69"/>
      <c r="P1339" s="69"/>
      <c r="Q1339" s="69"/>
      <c r="R1339" s="69"/>
      <c r="S1339" s="69"/>
      <c r="T1339" s="69"/>
      <c r="U1339" s="69"/>
      <c r="V1339" s="69"/>
      <c r="W1339" s="69"/>
      <c r="X1339" s="69"/>
      <c r="Y1339" s="69"/>
      <c r="Z1339" s="69"/>
      <c r="AA1339" s="69"/>
      <c r="AB1339" s="69"/>
    </row>
    <row r="1340" spans="1:28" ht="15" customHeight="1" x14ac:dyDescent="0.25">
      <c r="A1340" s="255"/>
      <c r="B1340" s="675" t="s">
        <v>126</v>
      </c>
      <c r="C1340" s="676"/>
      <c r="D1340" s="214"/>
      <c r="E1340" s="678" t="s">
        <v>123</v>
      </c>
      <c r="F1340" s="157" t="s">
        <v>127</v>
      </c>
      <c r="G1340" s="215" t="s">
        <v>128</v>
      </c>
      <c r="H1340" s="216" t="s">
        <v>127</v>
      </c>
      <c r="I1340" s="69"/>
      <c r="J1340" s="69"/>
      <c r="K1340" s="69"/>
      <c r="L1340" s="69"/>
      <c r="M1340" s="69"/>
      <c r="N1340" s="69"/>
      <c r="O1340" s="69"/>
      <c r="P1340" s="69"/>
      <c r="Q1340" s="69"/>
      <c r="R1340" s="69"/>
      <c r="S1340" s="69"/>
      <c r="T1340" s="69"/>
      <c r="U1340" s="69"/>
      <c r="V1340" s="69"/>
      <c r="W1340" s="69"/>
      <c r="X1340" s="69"/>
      <c r="Y1340" s="69"/>
      <c r="Z1340" s="69"/>
      <c r="AA1340" s="69"/>
      <c r="AB1340" s="69"/>
    </row>
    <row r="1341" spans="1:28" ht="15" customHeight="1" x14ac:dyDescent="0.25">
      <c r="A1341" s="255"/>
      <c r="B1341" s="677"/>
      <c r="C1341" s="659"/>
      <c r="D1341" s="217"/>
      <c r="E1341" s="679"/>
      <c r="F1341" s="161" t="s">
        <v>129</v>
      </c>
      <c r="G1341" s="218" t="s">
        <v>130</v>
      </c>
      <c r="H1341" s="219" t="s">
        <v>124</v>
      </c>
      <c r="I1341" s="69"/>
      <c r="J1341" s="69"/>
      <c r="K1341" s="69"/>
      <c r="L1341" s="69"/>
      <c r="M1341" s="69"/>
      <c r="N1341" s="69"/>
      <c r="O1341" s="69"/>
      <c r="P1341" s="69"/>
      <c r="Q1341" s="69"/>
      <c r="R1341" s="69"/>
      <c r="S1341" s="69"/>
      <c r="T1341" s="69"/>
      <c r="U1341" s="69"/>
      <c r="V1341" s="69"/>
      <c r="W1341" s="69"/>
      <c r="X1341" s="69"/>
      <c r="Y1341" s="69"/>
      <c r="Z1341" s="69"/>
      <c r="AA1341" s="69"/>
      <c r="AB1341" s="69"/>
    </row>
    <row r="1342" spans="1:28" ht="15" customHeight="1" x14ac:dyDescent="0.2">
      <c r="A1342" s="255"/>
      <c r="B1342" s="164"/>
      <c r="C1342" s="86"/>
      <c r="D1342" s="86"/>
      <c r="E1342" s="165"/>
      <c r="F1342" s="166"/>
      <c r="G1342" s="86"/>
      <c r="H1342" s="220"/>
      <c r="I1342" s="69"/>
      <c r="J1342" s="69"/>
      <c r="K1342" s="69"/>
      <c r="L1342" s="69"/>
      <c r="M1342" s="69"/>
      <c r="N1342" s="69"/>
      <c r="O1342" s="69"/>
      <c r="P1342" s="69"/>
      <c r="Q1342" s="69"/>
      <c r="R1342" s="69"/>
      <c r="S1342" s="69"/>
      <c r="T1342" s="69"/>
      <c r="U1342" s="69"/>
      <c r="V1342" s="69"/>
      <c r="W1342" s="69"/>
      <c r="X1342" s="69"/>
      <c r="Y1342" s="69"/>
      <c r="Z1342" s="69"/>
      <c r="AA1342" s="69"/>
      <c r="AB1342" s="69"/>
    </row>
    <row r="1343" spans="1:28" ht="15" customHeight="1" x14ac:dyDescent="0.25">
      <c r="A1343" s="255"/>
      <c r="B1343" s="680" t="s">
        <v>131</v>
      </c>
      <c r="C1343" s="664"/>
      <c r="D1343" s="221"/>
      <c r="E1343" s="168"/>
      <c r="F1343" s="169"/>
      <c r="G1343" s="222"/>
      <c r="H1343" s="223">
        <f>SUM(H1344:H1347)</f>
        <v>5050.7467804718426</v>
      </c>
      <c r="I1343" s="69"/>
      <c r="J1343" s="69"/>
      <c r="K1343" s="69"/>
      <c r="L1343" s="69"/>
      <c r="M1343" s="69"/>
      <c r="N1343" s="69"/>
      <c r="O1343" s="69"/>
      <c r="P1343" s="69"/>
      <c r="Q1343" s="69"/>
      <c r="R1343" s="69"/>
      <c r="S1343" s="69"/>
      <c r="T1343" s="69"/>
      <c r="U1343" s="69"/>
      <c r="V1343" s="69"/>
      <c r="W1343" s="69"/>
      <c r="X1343" s="69"/>
      <c r="Y1343" s="69"/>
      <c r="Z1343" s="69"/>
      <c r="AA1343" s="69"/>
      <c r="AB1343" s="69"/>
    </row>
    <row r="1344" spans="1:28" ht="15" customHeight="1" x14ac:dyDescent="0.25">
      <c r="A1344" s="255"/>
      <c r="B1344" s="264" t="str">
        <f>+'Lista de Precios'!$B$341</f>
        <v xml:space="preserve">Pintura latex exterior </v>
      </c>
      <c r="C1344" s="64"/>
      <c r="D1344" s="245"/>
      <c r="E1344" s="174" t="str">
        <f>+'Lista de Precios'!$C$341</f>
        <v>l</v>
      </c>
      <c r="F1344" s="275">
        <f>+'Lista de Precios'!$D$341</f>
        <v>6722.808763694451</v>
      </c>
      <c r="G1344" s="65">
        <v>0.15</v>
      </c>
      <c r="H1344" s="226">
        <f t="shared" ref="H1344:H1347" si="121">PRODUCT(F1344*G1344)</f>
        <v>1008.4213145541676</v>
      </c>
      <c r="I1344" s="69"/>
      <c r="J1344" s="69"/>
      <c r="K1344" s="69"/>
      <c r="L1344" s="69"/>
      <c r="M1344" s="69"/>
      <c r="N1344" s="69"/>
      <c r="O1344" s="69"/>
      <c r="P1344" s="69"/>
      <c r="Q1344" s="69"/>
      <c r="R1344" s="69"/>
      <c r="S1344" s="69"/>
      <c r="T1344" s="69"/>
      <c r="U1344" s="69"/>
      <c r="V1344" s="69"/>
      <c r="W1344" s="69"/>
      <c r="X1344" s="69"/>
      <c r="Y1344" s="69"/>
      <c r="Z1344" s="69"/>
      <c r="AA1344" s="69"/>
      <c r="AB1344" s="69"/>
    </row>
    <row r="1345" spans="1:28" ht="15" customHeight="1" x14ac:dyDescent="0.25">
      <c r="A1345" s="255"/>
      <c r="B1345" s="264" t="str">
        <f>+'Lista de Precios'!$B$340</f>
        <v>Enduído plástico</v>
      </c>
      <c r="C1345" s="64"/>
      <c r="D1345" s="245"/>
      <c r="E1345" s="174" t="str">
        <f>+'Lista de Precios'!$C$340</f>
        <v>l</v>
      </c>
      <c r="F1345" s="275">
        <f>+'Lista de Precios'!$D$340</f>
        <v>4891.6248340000411</v>
      </c>
      <c r="G1345" s="65">
        <v>0.34</v>
      </c>
      <c r="H1345" s="226">
        <f t="shared" si="121"/>
        <v>1663.152443560014</v>
      </c>
      <c r="I1345" s="69"/>
      <c r="J1345" s="69"/>
      <c r="K1345" s="69"/>
      <c r="L1345" s="69"/>
      <c r="M1345" s="69"/>
      <c r="N1345" s="69"/>
      <c r="O1345" s="69"/>
      <c r="P1345" s="69"/>
      <c r="Q1345" s="69"/>
      <c r="R1345" s="69"/>
      <c r="S1345" s="69"/>
      <c r="T1345" s="69"/>
      <c r="U1345" s="69"/>
      <c r="V1345" s="69"/>
      <c r="W1345" s="69"/>
      <c r="X1345" s="69"/>
      <c r="Y1345" s="69"/>
      <c r="Z1345" s="69"/>
      <c r="AA1345" s="69"/>
      <c r="AB1345" s="69"/>
    </row>
    <row r="1346" spans="1:28" ht="15" customHeight="1" x14ac:dyDescent="0.25">
      <c r="A1346" s="255"/>
      <c r="B1346" s="209" t="str">
        <f>+'Lista de Precios'!$B$338</f>
        <v>Fijador al agua</v>
      </c>
      <c r="C1346" s="227"/>
      <c r="D1346" s="245"/>
      <c r="E1346" s="174" t="str">
        <f>+'Lista de Precios'!$C$338</f>
        <v>l</v>
      </c>
      <c r="F1346" s="300">
        <f>+'Lista de Precios'!$D$338</f>
        <v>16898.585982316174</v>
      </c>
      <c r="G1346" s="65">
        <v>0.12</v>
      </c>
      <c r="H1346" s="226">
        <f t="shared" si="121"/>
        <v>2027.8303178779408</v>
      </c>
      <c r="I1346" s="69"/>
      <c r="J1346" s="69"/>
      <c r="K1346" s="69"/>
      <c r="L1346" s="69"/>
      <c r="M1346" s="69"/>
      <c r="N1346" s="69"/>
      <c r="O1346" s="69"/>
      <c r="P1346" s="69"/>
      <c r="Q1346" s="69"/>
      <c r="R1346" s="69"/>
      <c r="S1346" s="69"/>
      <c r="T1346" s="69"/>
      <c r="U1346" s="69"/>
      <c r="V1346" s="69"/>
      <c r="W1346" s="69"/>
      <c r="X1346" s="69"/>
      <c r="Y1346" s="69"/>
      <c r="Z1346" s="69"/>
      <c r="AA1346" s="69"/>
      <c r="AB1346" s="69"/>
    </row>
    <row r="1347" spans="1:28" ht="15" customHeight="1" x14ac:dyDescent="0.25">
      <c r="A1347" s="255"/>
      <c r="B1347" s="692" t="str">
        <f>+'Lista de Precios'!$B$345</f>
        <v xml:space="preserve">Papel lija </v>
      </c>
      <c r="C1347" s="572"/>
      <c r="D1347" s="245"/>
      <c r="E1347" s="174" t="str">
        <f>+'Lista de Precios'!$C$345</f>
        <v>u</v>
      </c>
      <c r="F1347" s="175">
        <f>+'Lista de Precios'!$D$345</f>
        <v>1405.3708179188782</v>
      </c>
      <c r="G1347" s="65">
        <v>0.25</v>
      </c>
      <c r="H1347" s="226">
        <f t="shared" si="121"/>
        <v>351.34270447971954</v>
      </c>
      <c r="I1347" s="69"/>
      <c r="J1347" s="69"/>
      <c r="K1347" s="69"/>
      <c r="L1347" s="69"/>
      <c r="M1347" s="69"/>
      <c r="N1347" s="69"/>
      <c r="O1347" s="69"/>
      <c r="P1347" s="69"/>
      <c r="Q1347" s="69"/>
      <c r="R1347" s="69"/>
      <c r="S1347" s="69"/>
      <c r="T1347" s="69"/>
      <c r="U1347" s="69"/>
      <c r="V1347" s="69"/>
      <c r="W1347" s="69"/>
      <c r="X1347" s="69"/>
      <c r="Y1347" s="69"/>
      <c r="Z1347" s="69"/>
      <c r="AA1347" s="69"/>
      <c r="AB1347" s="69"/>
    </row>
    <row r="1348" spans="1:28" ht="15" customHeight="1" x14ac:dyDescent="0.25">
      <c r="A1348" s="255"/>
      <c r="B1348" s="209"/>
      <c r="C1348" s="227"/>
      <c r="D1348" s="245"/>
      <c r="E1348" s="174"/>
      <c r="F1348" s="275"/>
      <c r="G1348" s="65"/>
      <c r="H1348" s="226"/>
      <c r="I1348" s="69"/>
      <c r="J1348" s="69"/>
      <c r="K1348" s="69"/>
      <c r="L1348" s="69"/>
      <c r="M1348" s="69"/>
      <c r="N1348" s="69"/>
      <c r="O1348" s="69"/>
      <c r="P1348" s="69"/>
      <c r="Q1348" s="69"/>
      <c r="R1348" s="69"/>
      <c r="S1348" s="69"/>
      <c r="T1348" s="69"/>
      <c r="U1348" s="69"/>
      <c r="V1348" s="69"/>
      <c r="W1348" s="69"/>
      <c r="X1348" s="69"/>
      <c r="Y1348" s="69"/>
      <c r="Z1348" s="69"/>
      <c r="AA1348" s="69"/>
      <c r="AB1348" s="69"/>
    </row>
    <row r="1349" spans="1:28" ht="15" customHeight="1" x14ac:dyDescent="0.25">
      <c r="A1349" s="255"/>
      <c r="B1349" s="301" t="s">
        <v>132</v>
      </c>
      <c r="C1349" s="282"/>
      <c r="D1349" s="228"/>
      <c r="E1349" s="183"/>
      <c r="F1349" s="184"/>
      <c r="G1349" s="229"/>
      <c r="H1349" s="230">
        <f>SUM(H1350:H1351)</f>
        <v>4602.3217800000002</v>
      </c>
      <c r="I1349" s="69"/>
      <c r="J1349" s="69"/>
      <c r="K1349" s="69"/>
      <c r="L1349" s="69"/>
      <c r="M1349" s="69"/>
      <c r="N1349" s="69"/>
      <c r="O1349" s="69"/>
      <c r="P1349" s="69"/>
      <c r="Q1349" s="69"/>
      <c r="R1349" s="69"/>
      <c r="S1349" s="69"/>
      <c r="T1349" s="69"/>
      <c r="U1349" s="69"/>
      <c r="V1349" s="69"/>
      <c r="W1349" s="69"/>
      <c r="X1349" s="69"/>
      <c r="Y1349" s="69"/>
      <c r="Z1349" s="69"/>
      <c r="AA1349" s="69"/>
      <c r="AB1349" s="69"/>
    </row>
    <row r="1350" spans="1:28" ht="15" customHeight="1" x14ac:dyDescent="0.2">
      <c r="A1350" s="255"/>
      <c r="B1350" s="668" t="s">
        <v>133</v>
      </c>
      <c r="C1350" s="572"/>
      <c r="D1350" s="227"/>
      <c r="E1350" s="174" t="s">
        <v>134</v>
      </c>
      <c r="F1350" s="175">
        <f>+'Mano de Obra'!$J$8</f>
        <v>10110.714599999999</v>
      </c>
      <c r="G1350" s="65">
        <v>0.2</v>
      </c>
      <c r="H1350" s="226">
        <f t="shared" ref="H1350:H1351" si="122">PRODUCT(F1350*G1350)</f>
        <v>2022.14292</v>
      </c>
      <c r="I1350" s="69"/>
      <c r="J1350" s="69"/>
      <c r="K1350" s="69"/>
      <c r="L1350" s="69"/>
      <c r="M1350" s="69"/>
      <c r="N1350" s="69"/>
      <c r="O1350" s="69"/>
      <c r="P1350" s="69"/>
      <c r="Q1350" s="69"/>
      <c r="R1350" s="69"/>
      <c r="S1350" s="69"/>
      <c r="T1350" s="69"/>
      <c r="U1350" s="69"/>
      <c r="V1350" s="69"/>
      <c r="W1350" s="69"/>
      <c r="X1350" s="69"/>
      <c r="Y1350" s="69"/>
      <c r="Z1350" s="69"/>
      <c r="AA1350" s="69"/>
      <c r="AB1350" s="69"/>
    </row>
    <row r="1351" spans="1:28" ht="15" customHeight="1" x14ac:dyDescent="0.2">
      <c r="A1351" s="255"/>
      <c r="B1351" s="668" t="s">
        <v>137</v>
      </c>
      <c r="C1351" s="572"/>
      <c r="D1351" s="227"/>
      <c r="E1351" s="174" t="s">
        <v>134</v>
      </c>
      <c r="F1351" s="175">
        <f>+'Mano de Obra'!$J$10</f>
        <v>8600.5962</v>
      </c>
      <c r="G1351" s="65">
        <v>0.3</v>
      </c>
      <c r="H1351" s="226">
        <f t="shared" si="122"/>
        <v>2580.17886</v>
      </c>
      <c r="I1351" s="69"/>
      <c r="J1351" s="69"/>
      <c r="K1351" s="69"/>
      <c r="L1351" s="69"/>
      <c r="M1351" s="69"/>
      <c r="N1351" s="69"/>
      <c r="O1351" s="69"/>
      <c r="P1351" s="69"/>
      <c r="Q1351" s="69"/>
      <c r="R1351" s="69"/>
      <c r="S1351" s="69"/>
      <c r="T1351" s="69"/>
      <c r="U1351" s="69"/>
      <c r="V1351" s="69"/>
      <c r="W1351" s="69"/>
      <c r="X1351" s="69"/>
      <c r="Y1351" s="69"/>
      <c r="Z1351" s="69"/>
      <c r="AA1351" s="69"/>
      <c r="AB1351" s="69"/>
    </row>
    <row r="1352" spans="1:28" ht="15" customHeight="1" x14ac:dyDescent="0.2">
      <c r="A1352" s="255"/>
      <c r="B1352" s="669"/>
      <c r="C1352" s="670"/>
      <c r="D1352" s="246"/>
      <c r="E1352" s="190"/>
      <c r="F1352" s="247"/>
      <c r="G1352" s="232"/>
      <c r="H1352" s="248"/>
      <c r="I1352" s="69"/>
      <c r="J1352" s="69"/>
      <c r="K1352" s="69"/>
      <c r="L1352" s="69"/>
      <c r="M1352" s="69"/>
      <c r="N1352" s="69"/>
      <c r="O1352" s="69"/>
      <c r="P1352" s="69"/>
      <c r="Q1352" s="69"/>
      <c r="R1352" s="69"/>
      <c r="S1352" s="69"/>
      <c r="T1352" s="69"/>
      <c r="U1352" s="69"/>
      <c r="V1352" s="69"/>
      <c r="W1352" s="69"/>
      <c r="X1352" s="69"/>
      <c r="Y1352" s="69"/>
      <c r="Z1352" s="69"/>
      <c r="AA1352" s="69"/>
      <c r="AB1352" s="69"/>
    </row>
    <row r="1353" spans="1:28" ht="15" customHeight="1" x14ac:dyDescent="0.2">
      <c r="A1353" s="255"/>
      <c r="B1353" s="194"/>
      <c r="C1353" s="234"/>
      <c r="D1353" s="234"/>
      <c r="E1353" s="165"/>
      <c r="F1353" s="166"/>
      <c r="G1353" s="178"/>
      <c r="H1353" s="61"/>
      <c r="I1353" s="69"/>
      <c r="J1353" s="69"/>
      <c r="K1353" s="69"/>
      <c r="L1353" s="69"/>
      <c r="M1353" s="69"/>
      <c r="N1353" s="69"/>
      <c r="O1353" s="69"/>
      <c r="P1353" s="69"/>
      <c r="Q1353" s="69"/>
      <c r="R1353" s="69"/>
      <c r="S1353" s="69"/>
      <c r="T1353" s="69"/>
      <c r="U1353" s="69"/>
      <c r="V1353" s="69"/>
      <c r="W1353" s="69"/>
      <c r="X1353" s="69"/>
      <c r="Y1353" s="69"/>
      <c r="Z1353" s="69"/>
      <c r="AA1353" s="69"/>
      <c r="AB1353" s="69"/>
    </row>
    <row r="1354" spans="1:28" ht="15" customHeight="1" x14ac:dyDescent="0.25">
      <c r="A1354" s="255"/>
      <c r="B1354" s="197"/>
      <c r="C1354" s="60"/>
      <c r="D1354" s="60"/>
      <c r="E1354" s="165"/>
      <c r="F1354" s="166"/>
      <c r="G1354" s="235" t="s">
        <v>136</v>
      </c>
      <c r="H1354" s="236">
        <f>SUM(H1343,H1349)</f>
        <v>9653.0685604718419</v>
      </c>
      <c r="I1354" s="69"/>
      <c r="J1354" s="69"/>
      <c r="K1354" s="69"/>
      <c r="L1354" s="69"/>
      <c r="M1354" s="69"/>
      <c r="N1354" s="69"/>
      <c r="O1354" s="69"/>
      <c r="P1354" s="69"/>
      <c r="Q1354" s="69"/>
      <c r="R1354" s="69"/>
      <c r="S1354" s="69"/>
      <c r="T1354" s="69"/>
      <c r="U1354" s="69"/>
      <c r="V1354" s="69"/>
      <c r="W1354" s="69"/>
      <c r="X1354" s="69"/>
      <c r="Y1354" s="69"/>
      <c r="Z1354" s="69"/>
      <c r="AA1354" s="69"/>
      <c r="AB1354" s="69"/>
    </row>
    <row r="1355" spans="1:28" ht="15" customHeight="1" x14ac:dyDescent="0.25">
      <c r="A1355" s="255"/>
      <c r="B1355" s="200"/>
      <c r="C1355" s="84"/>
      <c r="D1355" s="84"/>
      <c r="E1355" s="165"/>
      <c r="F1355" s="166"/>
      <c r="G1355" s="178"/>
      <c r="H1355" s="201"/>
      <c r="I1355" s="69"/>
      <c r="J1355" s="69"/>
      <c r="K1355" s="69"/>
      <c r="L1355" s="69"/>
      <c r="M1355" s="69"/>
      <c r="N1355" s="69"/>
      <c r="O1355" s="69"/>
      <c r="P1355" s="69"/>
      <c r="Q1355" s="69"/>
      <c r="R1355" s="69"/>
      <c r="S1355" s="69"/>
      <c r="T1355" s="69"/>
      <c r="U1355" s="69"/>
      <c r="V1355" s="69"/>
      <c r="W1355" s="69"/>
      <c r="X1355" s="69"/>
      <c r="Y1355" s="69"/>
      <c r="Z1355" s="69"/>
      <c r="AA1355" s="69"/>
      <c r="AB1355" s="69"/>
    </row>
    <row r="1356" spans="1:28" ht="15" customHeight="1" x14ac:dyDescent="0.2">
      <c r="A1356" s="255"/>
      <c r="B1356" s="197"/>
      <c r="C1356" s="60"/>
      <c r="D1356" s="60"/>
      <c r="E1356" s="165"/>
      <c r="F1356" s="166"/>
      <c r="G1356" s="60"/>
      <c r="H1356" s="61"/>
      <c r="I1356" s="69"/>
      <c r="J1356" s="69"/>
      <c r="K1356" s="69"/>
      <c r="L1356" s="69"/>
      <c r="M1356" s="69"/>
      <c r="N1356" s="69"/>
      <c r="O1356" s="69"/>
      <c r="P1356" s="69"/>
      <c r="Q1356" s="69"/>
      <c r="R1356" s="69"/>
      <c r="S1356" s="69"/>
      <c r="T1356" s="69"/>
      <c r="U1356" s="69"/>
      <c r="V1356" s="69"/>
      <c r="W1356" s="69"/>
      <c r="X1356" s="69"/>
      <c r="Y1356" s="69"/>
      <c r="Z1356" s="69"/>
      <c r="AA1356" s="69"/>
      <c r="AB1356" s="69"/>
    </row>
    <row r="1357" spans="1:28" ht="15" customHeight="1" x14ac:dyDescent="0.25">
      <c r="A1357" s="255"/>
      <c r="B1357" s="256"/>
      <c r="C1357" s="257"/>
      <c r="D1357" s="257"/>
      <c r="E1357" s="258"/>
      <c r="F1357" s="259"/>
      <c r="G1357" s="260"/>
      <c r="H1357" s="261"/>
      <c r="I1357" s="69"/>
      <c r="J1357" s="69"/>
      <c r="K1357" s="69"/>
      <c r="L1357" s="69"/>
      <c r="M1357" s="69"/>
      <c r="N1357" s="69"/>
      <c r="O1357" s="69"/>
      <c r="P1357" s="69"/>
      <c r="Q1357" s="69"/>
      <c r="R1357" s="69"/>
      <c r="S1357" s="69"/>
      <c r="T1357" s="69"/>
      <c r="U1357" s="69"/>
      <c r="V1357" s="69"/>
      <c r="W1357" s="69"/>
      <c r="X1357" s="69"/>
      <c r="Y1357" s="69"/>
      <c r="Z1357" s="69"/>
      <c r="AA1357" s="69"/>
      <c r="AB1357" s="69"/>
    </row>
    <row r="1358" spans="1:28" ht="15" customHeight="1" x14ac:dyDescent="0.2">
      <c r="A1358" s="255"/>
      <c r="B1358" s="299">
        <f>+Presupuesto!$A$102</f>
        <v>20</v>
      </c>
      <c r="C1358" s="700" t="str">
        <f>+Presupuesto!$B$102</f>
        <v>PINTURA</v>
      </c>
      <c r="D1358" s="672"/>
      <c r="E1358" s="672"/>
      <c r="F1358" s="672"/>
      <c r="G1358" s="672"/>
      <c r="H1358" s="673"/>
      <c r="I1358" s="69"/>
      <c r="J1358" s="69"/>
      <c r="K1358" s="69"/>
      <c r="L1358" s="69"/>
      <c r="M1358" s="69"/>
      <c r="N1358" s="69"/>
      <c r="O1358" s="69"/>
      <c r="P1358" s="69"/>
      <c r="Q1358" s="69"/>
      <c r="R1358" s="69"/>
      <c r="S1358" s="69"/>
      <c r="T1358" s="69"/>
      <c r="U1358" s="69"/>
      <c r="V1358" s="69"/>
      <c r="W1358" s="69"/>
      <c r="X1358" s="69"/>
      <c r="Y1358" s="69"/>
      <c r="Z1358" s="69"/>
      <c r="AA1358" s="69"/>
      <c r="AB1358" s="69"/>
    </row>
    <row r="1359" spans="1:28" ht="15" customHeight="1" x14ac:dyDescent="0.2">
      <c r="A1359" s="255"/>
      <c r="B1359" s="154" t="str">
        <f>+Presupuesto!A104</f>
        <v>20.2</v>
      </c>
      <c r="C1359" s="674" t="str">
        <f>+Presupuesto!B104</f>
        <v>Pintura al látex en interiores</v>
      </c>
      <c r="D1359" s="672"/>
      <c r="E1359" s="672"/>
      <c r="F1359" s="672"/>
      <c r="G1359" s="673"/>
      <c r="H1359" s="155" t="str">
        <f>+Presupuesto!C104</f>
        <v>m2</v>
      </c>
      <c r="I1359" s="69"/>
      <c r="J1359" s="69"/>
      <c r="K1359" s="69"/>
      <c r="L1359" s="69"/>
      <c r="M1359" s="69"/>
      <c r="N1359" s="69"/>
      <c r="O1359" s="69"/>
      <c r="P1359" s="69"/>
      <c r="Q1359" s="69"/>
      <c r="R1359" s="69"/>
      <c r="S1359" s="69"/>
      <c r="T1359" s="69"/>
      <c r="U1359" s="69"/>
      <c r="V1359" s="69"/>
      <c r="W1359" s="69"/>
      <c r="X1359" s="69"/>
      <c r="Y1359" s="69"/>
      <c r="Z1359" s="69"/>
      <c r="AA1359" s="69"/>
      <c r="AB1359" s="69"/>
    </row>
    <row r="1360" spans="1:28" ht="15" customHeight="1" x14ac:dyDescent="0.25">
      <c r="A1360" s="255"/>
      <c r="B1360" s="675" t="s">
        <v>126</v>
      </c>
      <c r="C1360" s="676"/>
      <c r="D1360" s="214"/>
      <c r="E1360" s="678" t="s">
        <v>123</v>
      </c>
      <c r="F1360" s="157" t="s">
        <v>127</v>
      </c>
      <c r="G1360" s="215" t="s">
        <v>128</v>
      </c>
      <c r="H1360" s="216" t="s">
        <v>127</v>
      </c>
      <c r="I1360" s="69"/>
      <c r="J1360" s="69"/>
      <c r="K1360" s="69"/>
      <c r="L1360" s="69"/>
      <c r="M1360" s="69"/>
      <c r="N1360" s="69"/>
      <c r="O1360" s="69"/>
      <c r="P1360" s="69"/>
      <c r="Q1360" s="69"/>
      <c r="R1360" s="69"/>
      <c r="S1360" s="69"/>
      <c r="T1360" s="69"/>
      <c r="U1360" s="69"/>
      <c r="V1360" s="69"/>
      <c r="W1360" s="69"/>
      <c r="X1360" s="69"/>
      <c r="Y1360" s="69"/>
      <c r="Z1360" s="69"/>
      <c r="AA1360" s="69"/>
      <c r="AB1360" s="69"/>
    </row>
    <row r="1361" spans="1:28" ht="15" customHeight="1" x14ac:dyDescent="0.25">
      <c r="A1361" s="255"/>
      <c r="B1361" s="677"/>
      <c r="C1361" s="659"/>
      <c r="D1361" s="217"/>
      <c r="E1361" s="679"/>
      <c r="F1361" s="161" t="s">
        <v>129</v>
      </c>
      <c r="G1361" s="218" t="s">
        <v>130</v>
      </c>
      <c r="H1361" s="219" t="s">
        <v>124</v>
      </c>
      <c r="I1361" s="69"/>
      <c r="J1361" s="69"/>
      <c r="K1361" s="69"/>
      <c r="L1361" s="69"/>
      <c r="M1361" s="69"/>
      <c r="N1361" s="69"/>
      <c r="O1361" s="69"/>
      <c r="P1361" s="69"/>
      <c r="Q1361" s="69"/>
      <c r="R1361" s="69"/>
      <c r="S1361" s="69"/>
      <c r="T1361" s="69"/>
      <c r="U1361" s="69"/>
      <c r="V1361" s="69"/>
      <c r="W1361" s="69"/>
      <c r="X1361" s="69"/>
      <c r="Y1361" s="69"/>
      <c r="Z1361" s="69"/>
      <c r="AA1361" s="69"/>
      <c r="AB1361" s="69"/>
    </row>
    <row r="1362" spans="1:28" ht="15" customHeight="1" x14ac:dyDescent="0.2">
      <c r="A1362" s="255"/>
      <c r="B1362" s="164"/>
      <c r="C1362" s="86"/>
      <c r="D1362" s="86"/>
      <c r="E1362" s="165"/>
      <c r="F1362" s="166"/>
      <c r="G1362" s="86"/>
      <c r="H1362" s="220"/>
      <c r="I1362" s="69"/>
      <c r="J1362" s="69"/>
      <c r="K1362" s="69"/>
      <c r="L1362" s="69"/>
      <c r="M1362" s="69"/>
      <c r="N1362" s="69"/>
      <c r="O1362" s="69"/>
      <c r="P1362" s="69"/>
      <c r="Q1362" s="69"/>
      <c r="R1362" s="69"/>
      <c r="S1362" s="69"/>
      <c r="T1362" s="69"/>
      <c r="U1362" s="69"/>
      <c r="V1362" s="69"/>
      <c r="W1362" s="69"/>
      <c r="X1362" s="69"/>
      <c r="Y1362" s="69"/>
      <c r="Z1362" s="69"/>
      <c r="AA1362" s="69"/>
      <c r="AB1362" s="69"/>
    </row>
    <row r="1363" spans="1:28" ht="15" customHeight="1" x14ac:dyDescent="0.25">
      <c r="A1363" s="255"/>
      <c r="B1363" s="680" t="s">
        <v>131</v>
      </c>
      <c r="C1363" s="664"/>
      <c r="D1363" s="221"/>
      <c r="E1363" s="168"/>
      <c r="F1363" s="169"/>
      <c r="G1363" s="222"/>
      <c r="H1363" s="223">
        <f>SUM(H1364:H1367)</f>
        <v>5050.7467804718426</v>
      </c>
      <c r="I1363" s="69"/>
      <c r="J1363" s="69"/>
      <c r="K1363" s="69"/>
      <c r="L1363" s="69"/>
      <c r="M1363" s="69"/>
      <c r="N1363" s="69"/>
      <c r="O1363" s="69"/>
      <c r="P1363" s="69"/>
      <c r="Q1363" s="69"/>
      <c r="R1363" s="69"/>
      <c r="S1363" s="69"/>
      <c r="T1363" s="69"/>
      <c r="U1363" s="69"/>
      <c r="V1363" s="69"/>
      <c r="W1363" s="69"/>
      <c r="X1363" s="69"/>
      <c r="Y1363" s="69"/>
      <c r="Z1363" s="69"/>
      <c r="AA1363" s="69"/>
      <c r="AB1363" s="69"/>
    </row>
    <row r="1364" spans="1:28" ht="15" customHeight="1" x14ac:dyDescent="0.25">
      <c r="A1364" s="255"/>
      <c r="B1364" s="264" t="str">
        <f>+'Lista de Precios'!$B$342</f>
        <v xml:space="preserve">Pintura latex interior  </v>
      </c>
      <c r="C1364" s="64"/>
      <c r="D1364" s="245"/>
      <c r="E1364" s="174" t="str">
        <f>+'Lista de Precios'!$C$342</f>
        <v>l</v>
      </c>
      <c r="F1364" s="275">
        <f>+'Lista de Precios'!$D$342</f>
        <v>6722.808763694451</v>
      </c>
      <c r="G1364" s="65">
        <v>0.15</v>
      </c>
      <c r="H1364" s="226">
        <f t="shared" ref="H1364:H1367" si="123">PRODUCT(F1364*G1364)</f>
        <v>1008.4213145541676</v>
      </c>
      <c r="I1364" s="69"/>
      <c r="J1364" s="69"/>
      <c r="K1364" s="69"/>
      <c r="L1364" s="69"/>
      <c r="M1364" s="69"/>
      <c r="N1364" s="69"/>
      <c r="O1364" s="69"/>
      <c r="P1364" s="69"/>
      <c r="Q1364" s="69"/>
      <c r="R1364" s="69"/>
      <c r="S1364" s="69"/>
      <c r="T1364" s="69"/>
      <c r="U1364" s="69"/>
      <c r="V1364" s="69"/>
      <c r="W1364" s="69"/>
      <c r="X1364" s="69"/>
      <c r="Y1364" s="69"/>
      <c r="Z1364" s="69"/>
      <c r="AA1364" s="69"/>
      <c r="AB1364" s="69"/>
    </row>
    <row r="1365" spans="1:28" ht="15" customHeight="1" x14ac:dyDescent="0.25">
      <c r="A1365" s="255"/>
      <c r="B1365" s="264" t="str">
        <f>+'Lista de Precios'!$B$340</f>
        <v>Enduído plástico</v>
      </c>
      <c r="C1365" s="64"/>
      <c r="D1365" s="245"/>
      <c r="E1365" s="174" t="str">
        <f>+'Lista de Precios'!$C$340</f>
        <v>l</v>
      </c>
      <c r="F1365" s="275">
        <f>+'Lista de Precios'!$D$340</f>
        <v>4891.6248340000411</v>
      </c>
      <c r="G1365" s="65">
        <v>0.34</v>
      </c>
      <c r="H1365" s="226">
        <f t="shared" si="123"/>
        <v>1663.152443560014</v>
      </c>
      <c r="I1365" s="69"/>
      <c r="J1365" s="69"/>
      <c r="K1365" s="69"/>
      <c r="L1365" s="69"/>
      <c r="M1365" s="69"/>
      <c r="N1365" s="69"/>
      <c r="O1365" s="69"/>
      <c r="P1365" s="69"/>
      <c r="Q1365" s="69"/>
      <c r="R1365" s="69"/>
      <c r="S1365" s="69"/>
      <c r="T1365" s="69"/>
      <c r="U1365" s="69"/>
      <c r="V1365" s="69"/>
      <c r="W1365" s="69"/>
      <c r="X1365" s="69"/>
      <c r="Y1365" s="69"/>
      <c r="Z1365" s="69"/>
      <c r="AA1365" s="69"/>
      <c r="AB1365" s="69"/>
    </row>
    <row r="1366" spans="1:28" ht="15" customHeight="1" x14ac:dyDescent="0.25">
      <c r="A1366" s="255"/>
      <c r="B1366" s="209" t="str">
        <f>+'Lista de Precios'!$B$338</f>
        <v>Fijador al agua</v>
      </c>
      <c r="C1366" s="227"/>
      <c r="D1366" s="245"/>
      <c r="E1366" s="174" t="str">
        <f>+'Lista de Precios'!$C$338</f>
        <v>l</v>
      </c>
      <c r="F1366" s="300">
        <f>+'Lista de Precios'!$D$338</f>
        <v>16898.585982316174</v>
      </c>
      <c r="G1366" s="65">
        <v>0.12</v>
      </c>
      <c r="H1366" s="226">
        <f t="shared" si="123"/>
        <v>2027.8303178779408</v>
      </c>
      <c r="I1366" s="69"/>
      <c r="J1366" s="69"/>
      <c r="K1366" s="69"/>
      <c r="L1366" s="69"/>
      <c r="M1366" s="69"/>
      <c r="N1366" s="69"/>
      <c r="O1366" s="69"/>
      <c r="P1366" s="69"/>
      <c r="Q1366" s="69"/>
      <c r="R1366" s="69"/>
      <c r="S1366" s="69"/>
      <c r="T1366" s="69"/>
      <c r="U1366" s="69"/>
      <c r="V1366" s="69"/>
      <c r="W1366" s="69"/>
      <c r="X1366" s="69"/>
      <c r="Y1366" s="69"/>
      <c r="Z1366" s="69"/>
      <c r="AA1366" s="69"/>
      <c r="AB1366" s="69"/>
    </row>
    <row r="1367" spans="1:28" ht="15" customHeight="1" x14ac:dyDescent="0.25">
      <c r="A1367" s="255"/>
      <c r="B1367" s="692" t="str">
        <f>+'Lista de Precios'!$B$345</f>
        <v xml:space="preserve">Papel lija </v>
      </c>
      <c r="C1367" s="572"/>
      <c r="D1367" s="245"/>
      <c r="E1367" s="174" t="str">
        <f>+'Lista de Precios'!$C$345</f>
        <v>u</v>
      </c>
      <c r="F1367" s="175">
        <f>+'Lista de Precios'!$D$345</f>
        <v>1405.3708179188782</v>
      </c>
      <c r="G1367" s="65">
        <v>0.25</v>
      </c>
      <c r="H1367" s="226">
        <f t="shared" si="123"/>
        <v>351.34270447971954</v>
      </c>
      <c r="I1367" s="69"/>
      <c r="J1367" s="69"/>
      <c r="K1367" s="69"/>
      <c r="L1367" s="69"/>
      <c r="M1367" s="69"/>
      <c r="N1367" s="69"/>
      <c r="O1367" s="69"/>
      <c r="P1367" s="69"/>
      <c r="Q1367" s="69"/>
      <c r="R1367" s="69"/>
      <c r="S1367" s="69"/>
      <c r="T1367" s="69"/>
      <c r="U1367" s="69"/>
      <c r="V1367" s="69"/>
      <c r="W1367" s="69"/>
      <c r="X1367" s="69"/>
      <c r="Y1367" s="69"/>
      <c r="Z1367" s="69"/>
      <c r="AA1367" s="69"/>
      <c r="AB1367" s="69"/>
    </row>
    <row r="1368" spans="1:28" ht="15" customHeight="1" x14ac:dyDescent="0.25">
      <c r="A1368" s="255"/>
      <c r="B1368" s="209"/>
      <c r="C1368" s="227"/>
      <c r="D1368" s="277"/>
      <c r="E1368" s="174"/>
      <c r="F1368" s="175"/>
      <c r="G1368" s="65"/>
      <c r="H1368" s="226"/>
      <c r="I1368" s="69"/>
      <c r="J1368" s="69"/>
      <c r="K1368" s="69"/>
      <c r="L1368" s="69"/>
      <c r="M1368" s="69"/>
      <c r="N1368" s="69"/>
      <c r="O1368" s="69"/>
      <c r="P1368" s="69"/>
      <c r="Q1368" s="69"/>
      <c r="R1368" s="69"/>
      <c r="S1368" s="69"/>
      <c r="T1368" s="69"/>
      <c r="U1368" s="69"/>
      <c r="V1368" s="69"/>
      <c r="W1368" s="69"/>
      <c r="X1368" s="69"/>
      <c r="Y1368" s="69"/>
      <c r="Z1368" s="69"/>
      <c r="AA1368" s="69"/>
      <c r="AB1368" s="69"/>
    </row>
    <row r="1369" spans="1:28" ht="15" customHeight="1" x14ac:dyDescent="0.25">
      <c r="A1369" s="255"/>
      <c r="B1369" s="681" t="s">
        <v>132</v>
      </c>
      <c r="C1369" s="572"/>
      <c r="D1369" s="228"/>
      <c r="E1369" s="183"/>
      <c r="F1369" s="184"/>
      <c r="G1369" s="229"/>
      <c r="H1369" s="230">
        <f>SUM(H1370:H1371)</f>
        <v>4142.089602</v>
      </c>
      <c r="I1369" s="69"/>
      <c r="J1369" s="69"/>
      <c r="K1369" s="69"/>
      <c r="L1369" s="69"/>
      <c r="M1369" s="69"/>
      <c r="N1369" s="69"/>
      <c r="O1369" s="69"/>
      <c r="P1369" s="69"/>
      <c r="Q1369" s="69"/>
      <c r="R1369" s="69"/>
      <c r="S1369" s="69"/>
      <c r="T1369" s="69"/>
      <c r="U1369" s="69"/>
      <c r="V1369" s="69"/>
      <c r="W1369" s="69"/>
      <c r="X1369" s="69"/>
      <c r="Y1369" s="69"/>
      <c r="Z1369" s="69"/>
      <c r="AA1369" s="69"/>
      <c r="AB1369" s="69"/>
    </row>
    <row r="1370" spans="1:28" ht="15" customHeight="1" x14ac:dyDescent="0.2">
      <c r="A1370" s="255"/>
      <c r="B1370" s="668" t="s">
        <v>133</v>
      </c>
      <c r="C1370" s="572"/>
      <c r="D1370" s="227"/>
      <c r="E1370" s="174" t="s">
        <v>134</v>
      </c>
      <c r="F1370" s="175">
        <f>+'Mano de Obra'!$J$8</f>
        <v>10110.714599999999</v>
      </c>
      <c r="G1370" s="65">
        <v>0.18</v>
      </c>
      <c r="H1370" s="226">
        <f t="shared" ref="H1370:H1371" si="124">PRODUCT(F1370*G1370)</f>
        <v>1819.9286279999999</v>
      </c>
      <c r="I1370" s="69"/>
      <c r="J1370" s="69"/>
      <c r="K1370" s="69"/>
      <c r="L1370" s="69"/>
      <c r="M1370" s="69"/>
      <c r="N1370" s="69"/>
      <c r="O1370" s="69"/>
      <c r="P1370" s="69"/>
      <c r="Q1370" s="69"/>
      <c r="R1370" s="69"/>
      <c r="S1370" s="69"/>
      <c r="T1370" s="69"/>
      <c r="U1370" s="69"/>
      <c r="V1370" s="69"/>
      <c r="W1370" s="69"/>
      <c r="X1370" s="69"/>
      <c r="Y1370" s="69"/>
      <c r="Z1370" s="69"/>
      <c r="AA1370" s="69"/>
      <c r="AB1370" s="69"/>
    </row>
    <row r="1371" spans="1:28" ht="15" customHeight="1" x14ac:dyDescent="0.2">
      <c r="A1371" s="255"/>
      <c r="B1371" s="668" t="s">
        <v>137</v>
      </c>
      <c r="C1371" s="572"/>
      <c r="D1371" s="227"/>
      <c r="E1371" s="174" t="s">
        <v>134</v>
      </c>
      <c r="F1371" s="175">
        <f>+'Mano de Obra'!$J$10</f>
        <v>8600.5962</v>
      </c>
      <c r="G1371" s="65">
        <v>0.27</v>
      </c>
      <c r="H1371" s="226">
        <f t="shared" si="124"/>
        <v>2322.1609740000004</v>
      </c>
      <c r="I1371" s="69"/>
      <c r="J1371" s="69"/>
      <c r="K1371" s="69"/>
      <c r="L1371" s="69"/>
      <c r="M1371" s="69"/>
      <c r="N1371" s="69"/>
      <c r="O1371" s="69"/>
      <c r="P1371" s="69"/>
      <c r="Q1371" s="69"/>
      <c r="R1371" s="69"/>
      <c r="S1371" s="69"/>
      <c r="T1371" s="69"/>
      <c r="U1371" s="69"/>
      <c r="V1371" s="69"/>
      <c r="W1371" s="69"/>
      <c r="X1371" s="69"/>
      <c r="Y1371" s="69"/>
      <c r="Z1371" s="69"/>
      <c r="AA1371" s="69"/>
      <c r="AB1371" s="69"/>
    </row>
    <row r="1372" spans="1:28" ht="15" customHeight="1" x14ac:dyDescent="0.2">
      <c r="A1372" s="255"/>
      <c r="B1372" s="669"/>
      <c r="C1372" s="670"/>
      <c r="D1372" s="246"/>
      <c r="E1372" s="190"/>
      <c r="F1372" s="247"/>
      <c r="G1372" s="232"/>
      <c r="H1372" s="248"/>
      <c r="I1372" s="69"/>
      <c r="J1372" s="69"/>
      <c r="K1372" s="69"/>
      <c r="L1372" s="69"/>
      <c r="M1372" s="69"/>
      <c r="N1372" s="69"/>
      <c r="O1372" s="69"/>
      <c r="P1372" s="69"/>
      <c r="Q1372" s="69"/>
      <c r="R1372" s="69"/>
      <c r="S1372" s="69"/>
      <c r="T1372" s="69"/>
      <c r="U1372" s="69"/>
      <c r="V1372" s="69"/>
      <c r="W1372" s="69"/>
      <c r="X1372" s="69"/>
      <c r="Y1372" s="69"/>
      <c r="Z1372" s="69"/>
      <c r="AA1372" s="69"/>
      <c r="AB1372" s="69"/>
    </row>
    <row r="1373" spans="1:28" ht="15" customHeight="1" x14ac:dyDescent="0.2">
      <c r="A1373" s="255"/>
      <c r="B1373" s="194"/>
      <c r="C1373" s="234"/>
      <c r="D1373" s="234"/>
      <c r="E1373" s="165"/>
      <c r="F1373" s="166"/>
      <c r="G1373" s="178"/>
      <c r="H1373" s="61"/>
      <c r="I1373" s="69"/>
      <c r="J1373" s="69"/>
      <c r="K1373" s="69"/>
      <c r="L1373" s="69"/>
      <c r="M1373" s="69"/>
      <c r="N1373" s="69"/>
      <c r="O1373" s="69"/>
      <c r="P1373" s="69"/>
      <c r="Q1373" s="69"/>
      <c r="R1373" s="69"/>
      <c r="S1373" s="69"/>
      <c r="T1373" s="69"/>
      <c r="U1373" s="69"/>
      <c r="V1373" s="69"/>
      <c r="W1373" s="69"/>
      <c r="X1373" s="69"/>
      <c r="Y1373" s="69"/>
      <c r="Z1373" s="69"/>
      <c r="AA1373" s="69"/>
      <c r="AB1373" s="69"/>
    </row>
    <row r="1374" spans="1:28" ht="15" customHeight="1" x14ac:dyDescent="0.25">
      <c r="A1374" s="255"/>
      <c r="B1374" s="197"/>
      <c r="C1374" s="60"/>
      <c r="D1374" s="60"/>
      <c r="E1374" s="165"/>
      <c r="F1374" s="166"/>
      <c r="G1374" s="235" t="s">
        <v>136</v>
      </c>
      <c r="H1374" s="236">
        <f>SUM(H1363,H1369)</f>
        <v>9192.8363824718435</v>
      </c>
      <c r="I1374" s="69"/>
      <c r="J1374" s="69"/>
      <c r="K1374" s="69"/>
      <c r="L1374" s="69"/>
      <c r="M1374" s="69"/>
      <c r="N1374" s="69"/>
      <c r="O1374" s="69"/>
      <c r="P1374" s="69"/>
      <c r="Q1374" s="69"/>
      <c r="R1374" s="69"/>
      <c r="S1374" s="69"/>
      <c r="T1374" s="69"/>
      <c r="U1374" s="69"/>
      <c r="V1374" s="69"/>
      <c r="W1374" s="69"/>
      <c r="X1374" s="69"/>
      <c r="Y1374" s="69"/>
      <c r="Z1374" s="69"/>
      <c r="AA1374" s="69"/>
      <c r="AB1374" s="69"/>
    </row>
    <row r="1375" spans="1:28" ht="15" customHeight="1" x14ac:dyDescent="0.2">
      <c r="A1375" s="255"/>
      <c r="B1375" s="164"/>
      <c r="C1375" s="86"/>
      <c r="D1375" s="86"/>
      <c r="E1375" s="165"/>
      <c r="F1375" s="166"/>
      <c r="G1375" s="86"/>
      <c r="H1375" s="220"/>
      <c r="I1375" s="69"/>
      <c r="J1375" s="69"/>
      <c r="K1375" s="69"/>
      <c r="L1375" s="69"/>
      <c r="M1375" s="69"/>
      <c r="N1375" s="69"/>
      <c r="O1375" s="69"/>
      <c r="P1375" s="69"/>
      <c r="Q1375" s="69"/>
      <c r="R1375" s="69"/>
      <c r="S1375" s="69"/>
      <c r="T1375" s="69"/>
      <c r="U1375" s="69"/>
      <c r="V1375" s="69"/>
      <c r="W1375" s="69"/>
      <c r="X1375" s="69"/>
      <c r="Y1375" s="69"/>
      <c r="Z1375" s="69"/>
      <c r="AA1375" s="69"/>
      <c r="AB1375" s="69"/>
    </row>
    <row r="1376" spans="1:28" ht="15" customHeight="1" x14ac:dyDescent="0.2">
      <c r="A1376" s="255"/>
      <c r="B1376" s="197"/>
      <c r="C1376" s="60"/>
      <c r="D1376" s="60"/>
      <c r="E1376" s="165"/>
      <c r="F1376" s="166"/>
      <c r="G1376" s="60"/>
      <c r="H1376" s="61"/>
      <c r="I1376" s="69"/>
      <c r="J1376" s="69"/>
      <c r="K1376" s="69"/>
      <c r="L1376" s="69"/>
      <c r="M1376" s="69"/>
      <c r="N1376" s="69"/>
      <c r="O1376" s="69"/>
      <c r="P1376" s="69"/>
      <c r="Q1376" s="69"/>
      <c r="R1376" s="69"/>
      <c r="S1376" s="69"/>
      <c r="T1376" s="69"/>
      <c r="U1376" s="69"/>
      <c r="V1376" s="69"/>
      <c r="W1376" s="69"/>
      <c r="X1376" s="69"/>
      <c r="Y1376" s="69"/>
      <c r="Z1376" s="69"/>
      <c r="AA1376" s="69"/>
      <c r="AB1376" s="69"/>
    </row>
    <row r="1377" spans="1:28" ht="15" customHeight="1" x14ac:dyDescent="0.25">
      <c r="A1377" s="255"/>
      <c r="B1377" s="256"/>
      <c r="C1377" s="257"/>
      <c r="D1377" s="257"/>
      <c r="E1377" s="258"/>
      <c r="F1377" s="259"/>
      <c r="G1377" s="260"/>
      <c r="H1377" s="261"/>
      <c r="I1377" s="69"/>
      <c r="J1377" s="69"/>
      <c r="K1377" s="69"/>
      <c r="L1377" s="69"/>
      <c r="M1377" s="69"/>
      <c r="N1377" s="69"/>
      <c r="O1377" s="69"/>
      <c r="P1377" s="69"/>
      <c r="Q1377" s="69"/>
      <c r="R1377" s="69"/>
      <c r="S1377" s="69"/>
      <c r="T1377" s="69"/>
      <c r="U1377" s="69"/>
      <c r="V1377" s="69"/>
      <c r="W1377" s="69"/>
      <c r="X1377" s="69"/>
      <c r="Y1377" s="69"/>
      <c r="Z1377" s="69"/>
      <c r="AA1377" s="69"/>
      <c r="AB1377" s="69"/>
    </row>
    <row r="1378" spans="1:28" ht="15" customHeight="1" x14ac:dyDescent="0.2">
      <c r="A1378" s="255"/>
      <c r="B1378" s="299">
        <f>+Presupuesto!$A$102</f>
        <v>20</v>
      </c>
      <c r="C1378" s="702" t="str">
        <f>+Presupuesto!$B$102</f>
        <v>PINTURA</v>
      </c>
      <c r="D1378" s="672"/>
      <c r="E1378" s="672"/>
      <c r="F1378" s="672"/>
      <c r="G1378" s="672"/>
      <c r="H1378" s="673"/>
      <c r="I1378" s="69"/>
      <c r="J1378" s="69"/>
      <c r="K1378" s="69"/>
      <c r="L1378" s="69"/>
      <c r="M1378" s="69"/>
      <c r="N1378" s="69"/>
      <c r="O1378" s="69"/>
      <c r="P1378" s="69"/>
      <c r="Q1378" s="69"/>
      <c r="R1378" s="69"/>
      <c r="S1378" s="69"/>
      <c r="T1378" s="69"/>
      <c r="U1378" s="69"/>
      <c r="V1378" s="69"/>
      <c r="W1378" s="69"/>
      <c r="X1378" s="69"/>
      <c r="Y1378" s="69"/>
      <c r="Z1378" s="69"/>
      <c r="AA1378" s="69"/>
      <c r="AB1378" s="69"/>
    </row>
    <row r="1379" spans="1:28" ht="15" customHeight="1" x14ac:dyDescent="0.2">
      <c r="A1379" s="255"/>
      <c r="B1379" s="154" t="str">
        <f>+Presupuesto!A105</f>
        <v>20.3</v>
      </c>
      <c r="C1379" s="674" t="str">
        <f>+Presupuesto!B105</f>
        <v>Pintura al látex en cielorrasos</v>
      </c>
      <c r="D1379" s="672"/>
      <c r="E1379" s="672"/>
      <c r="F1379" s="672"/>
      <c r="G1379" s="673"/>
      <c r="H1379" s="155" t="str">
        <f>+Presupuesto!C105</f>
        <v>m2</v>
      </c>
      <c r="I1379" s="69"/>
      <c r="J1379" s="69"/>
      <c r="K1379" s="69"/>
      <c r="L1379" s="69"/>
      <c r="M1379" s="69"/>
      <c r="N1379" s="69"/>
      <c r="O1379" s="69"/>
      <c r="P1379" s="69"/>
      <c r="Q1379" s="69"/>
      <c r="R1379" s="69"/>
      <c r="S1379" s="69"/>
      <c r="T1379" s="69"/>
      <c r="U1379" s="69"/>
      <c r="V1379" s="69"/>
      <c r="W1379" s="69"/>
      <c r="X1379" s="69"/>
      <c r="Y1379" s="69"/>
      <c r="Z1379" s="69"/>
      <c r="AA1379" s="69"/>
      <c r="AB1379" s="69"/>
    </row>
    <row r="1380" spans="1:28" ht="15" customHeight="1" x14ac:dyDescent="0.25">
      <c r="A1380" s="255"/>
      <c r="B1380" s="675" t="s">
        <v>126</v>
      </c>
      <c r="C1380" s="676"/>
      <c r="D1380" s="214"/>
      <c r="E1380" s="678" t="s">
        <v>123</v>
      </c>
      <c r="F1380" s="157" t="s">
        <v>127</v>
      </c>
      <c r="G1380" s="215" t="s">
        <v>128</v>
      </c>
      <c r="H1380" s="216" t="s">
        <v>127</v>
      </c>
      <c r="I1380" s="69"/>
      <c r="J1380" s="69"/>
      <c r="K1380" s="69"/>
      <c r="L1380" s="69"/>
      <c r="M1380" s="69"/>
      <c r="N1380" s="69"/>
      <c r="O1380" s="69"/>
      <c r="P1380" s="69"/>
      <c r="Q1380" s="69"/>
      <c r="R1380" s="69"/>
      <c r="S1380" s="69"/>
      <c r="T1380" s="69"/>
      <c r="U1380" s="69"/>
      <c r="V1380" s="69"/>
      <c r="W1380" s="69"/>
      <c r="X1380" s="69"/>
      <c r="Y1380" s="69"/>
      <c r="Z1380" s="69"/>
      <c r="AA1380" s="69"/>
      <c r="AB1380" s="69"/>
    </row>
    <row r="1381" spans="1:28" ht="15" customHeight="1" x14ac:dyDescent="0.25">
      <c r="A1381" s="255"/>
      <c r="B1381" s="677"/>
      <c r="C1381" s="659"/>
      <c r="D1381" s="217"/>
      <c r="E1381" s="679"/>
      <c r="F1381" s="161" t="s">
        <v>129</v>
      </c>
      <c r="G1381" s="218" t="s">
        <v>130</v>
      </c>
      <c r="H1381" s="219" t="s">
        <v>124</v>
      </c>
      <c r="I1381" s="69"/>
      <c r="J1381" s="69"/>
      <c r="K1381" s="69"/>
      <c r="L1381" s="69"/>
      <c r="M1381" s="69"/>
      <c r="N1381" s="69"/>
      <c r="O1381" s="69"/>
      <c r="P1381" s="69"/>
      <c r="Q1381" s="69"/>
      <c r="R1381" s="69"/>
      <c r="S1381" s="69"/>
      <c r="T1381" s="69"/>
      <c r="U1381" s="69"/>
      <c r="V1381" s="69"/>
      <c r="W1381" s="69"/>
      <c r="X1381" s="69"/>
      <c r="Y1381" s="69"/>
      <c r="Z1381" s="69"/>
      <c r="AA1381" s="69"/>
      <c r="AB1381" s="69"/>
    </row>
    <row r="1382" spans="1:28" ht="15" customHeight="1" x14ac:dyDescent="0.2">
      <c r="A1382" s="255"/>
      <c r="B1382" s="164"/>
      <c r="C1382" s="86"/>
      <c r="D1382" s="86"/>
      <c r="E1382" s="165"/>
      <c r="F1382" s="166"/>
      <c r="G1382" s="86"/>
      <c r="H1382" s="220"/>
      <c r="I1382" s="69"/>
      <c r="J1382" s="69"/>
      <c r="K1382" s="69"/>
      <c r="L1382" s="69"/>
      <c r="M1382" s="69"/>
      <c r="N1382" s="69"/>
      <c r="O1382" s="69"/>
      <c r="P1382" s="69"/>
      <c r="Q1382" s="69"/>
      <c r="R1382" s="69"/>
      <c r="S1382" s="69"/>
      <c r="T1382" s="69"/>
      <c r="U1382" s="69"/>
      <c r="V1382" s="69"/>
      <c r="W1382" s="69"/>
      <c r="X1382" s="69"/>
      <c r="Y1382" s="69"/>
      <c r="Z1382" s="69"/>
      <c r="AA1382" s="69"/>
      <c r="AB1382" s="69"/>
    </row>
    <row r="1383" spans="1:28" ht="15" customHeight="1" x14ac:dyDescent="0.25">
      <c r="A1383" s="255"/>
      <c r="B1383" s="680" t="s">
        <v>131</v>
      </c>
      <c r="C1383" s="664"/>
      <c r="D1383" s="221"/>
      <c r="E1383" s="168"/>
      <c r="F1383" s="169"/>
      <c r="G1383" s="222"/>
      <c r="H1383" s="223">
        <f>SUM(H1384:H1387)</f>
        <v>7069.841197458506</v>
      </c>
      <c r="I1383" s="69"/>
      <c r="J1383" s="69"/>
      <c r="K1383" s="69"/>
      <c r="L1383" s="69"/>
      <c r="M1383" s="69"/>
      <c r="N1383" s="69"/>
      <c r="O1383" s="69"/>
      <c r="P1383" s="69"/>
      <c r="Q1383" s="69"/>
      <c r="R1383" s="69"/>
      <c r="S1383" s="69"/>
      <c r="T1383" s="69"/>
      <c r="U1383" s="69"/>
      <c r="V1383" s="69"/>
      <c r="W1383" s="69"/>
      <c r="X1383" s="69"/>
      <c r="Y1383" s="69"/>
      <c r="Z1383" s="69"/>
      <c r="AA1383" s="69"/>
      <c r="AB1383" s="69"/>
    </row>
    <row r="1384" spans="1:28" ht="15" customHeight="1" x14ac:dyDescent="0.25">
      <c r="A1384" s="255"/>
      <c r="B1384" s="264" t="str">
        <f>+'Lista de Precios'!$B$343</f>
        <v>Pintura latex cielorrasos</v>
      </c>
      <c r="C1384" s="64"/>
      <c r="D1384" s="245"/>
      <c r="E1384" s="174" t="str">
        <f>+'Lista de Precios'!$C$343</f>
        <v>l</v>
      </c>
      <c r="F1384" s="275">
        <f>+'Lista de Precios'!$D$343</f>
        <v>14656.199540222935</v>
      </c>
      <c r="G1384" s="65">
        <v>0.15</v>
      </c>
      <c r="H1384" s="226">
        <f t="shared" ref="H1384:H1387" si="125">PRODUCT(F1384*G1384)</f>
        <v>2198.42993103344</v>
      </c>
      <c r="I1384" s="69"/>
      <c r="J1384" s="69"/>
      <c r="K1384" s="69"/>
      <c r="L1384" s="69"/>
      <c r="M1384" s="69"/>
      <c r="N1384" s="69"/>
      <c r="O1384" s="69"/>
      <c r="P1384" s="69"/>
      <c r="Q1384" s="69"/>
      <c r="R1384" s="69"/>
      <c r="S1384" s="69"/>
      <c r="T1384" s="69"/>
      <c r="U1384" s="69"/>
      <c r="V1384" s="69"/>
      <c r="W1384" s="69"/>
      <c r="X1384" s="69"/>
      <c r="Y1384" s="69"/>
      <c r="Z1384" s="69"/>
      <c r="AA1384" s="69"/>
      <c r="AB1384" s="69"/>
    </row>
    <row r="1385" spans="1:28" ht="15" customHeight="1" x14ac:dyDescent="0.25">
      <c r="A1385" s="255"/>
      <c r="B1385" s="264" t="str">
        <f>+'Lista de Precios'!$B$340</f>
        <v>Enduído plástico</v>
      </c>
      <c r="C1385" s="64"/>
      <c r="D1385" s="245"/>
      <c r="E1385" s="174" t="str">
        <f>+'Lista de Precios'!$C$340</f>
        <v>l</v>
      </c>
      <c r="F1385" s="275">
        <f>+'Lista de Precios'!$D$340</f>
        <v>4891.6248340000411</v>
      </c>
      <c r="G1385" s="65">
        <v>0.34</v>
      </c>
      <c r="H1385" s="226">
        <f t="shared" si="125"/>
        <v>1663.152443560014</v>
      </c>
      <c r="I1385" s="69"/>
      <c r="J1385" s="69"/>
      <c r="K1385" s="69"/>
      <c r="L1385" s="69"/>
      <c r="M1385" s="69"/>
      <c r="N1385" s="69"/>
      <c r="O1385" s="69"/>
      <c r="P1385" s="69"/>
      <c r="Q1385" s="69"/>
      <c r="R1385" s="69"/>
      <c r="S1385" s="69"/>
      <c r="T1385" s="69"/>
      <c r="U1385" s="69"/>
      <c r="V1385" s="69"/>
      <c r="W1385" s="69"/>
      <c r="X1385" s="69"/>
      <c r="Y1385" s="69"/>
      <c r="Z1385" s="69"/>
      <c r="AA1385" s="69"/>
      <c r="AB1385" s="69"/>
    </row>
    <row r="1386" spans="1:28" ht="15" customHeight="1" x14ac:dyDescent="0.25">
      <c r="A1386" s="255"/>
      <c r="B1386" s="209" t="str">
        <f>+'Lista de Precios'!$B$339</f>
        <v>Fijador al aguarás</v>
      </c>
      <c r="C1386" s="227"/>
      <c r="D1386" s="245"/>
      <c r="E1386" s="174" t="str">
        <f>+'Lista de Precios'!$C$339</f>
        <v>l</v>
      </c>
      <c r="F1386" s="300">
        <f>+'Lista de Precios'!$D$339</f>
        <v>23807.634319877772</v>
      </c>
      <c r="G1386" s="65">
        <v>0.12</v>
      </c>
      <c r="H1386" s="226">
        <f t="shared" si="125"/>
        <v>2856.9161183853325</v>
      </c>
      <c r="I1386" s="69"/>
      <c r="J1386" s="69"/>
      <c r="K1386" s="69"/>
      <c r="L1386" s="69"/>
      <c r="M1386" s="69"/>
      <c r="N1386" s="69"/>
      <c r="O1386" s="69"/>
      <c r="P1386" s="69"/>
      <c r="Q1386" s="69"/>
      <c r="R1386" s="69"/>
      <c r="S1386" s="69"/>
      <c r="T1386" s="69"/>
      <c r="U1386" s="69"/>
      <c r="V1386" s="69"/>
      <c r="W1386" s="69"/>
      <c r="X1386" s="69"/>
      <c r="Y1386" s="69"/>
      <c r="Z1386" s="69"/>
      <c r="AA1386" s="69"/>
      <c r="AB1386" s="69"/>
    </row>
    <row r="1387" spans="1:28" ht="15" customHeight="1" x14ac:dyDescent="0.25">
      <c r="A1387" s="255"/>
      <c r="B1387" s="692" t="str">
        <f>+'Lista de Precios'!$B$345</f>
        <v xml:space="preserve">Papel lija </v>
      </c>
      <c r="C1387" s="572"/>
      <c r="D1387" s="245"/>
      <c r="E1387" s="174" t="str">
        <f>+'Lista de Precios'!$C$345</f>
        <v>u</v>
      </c>
      <c r="F1387" s="175">
        <f>+'Lista de Precios'!$D$345</f>
        <v>1405.3708179188782</v>
      </c>
      <c r="G1387" s="65">
        <v>0.25</v>
      </c>
      <c r="H1387" s="226">
        <f t="shared" si="125"/>
        <v>351.34270447971954</v>
      </c>
      <c r="I1387" s="69"/>
      <c r="J1387" s="69"/>
      <c r="K1387" s="69"/>
      <c r="L1387" s="69"/>
      <c r="M1387" s="69"/>
      <c r="N1387" s="69"/>
      <c r="O1387" s="69"/>
      <c r="P1387" s="69"/>
      <c r="Q1387" s="69"/>
      <c r="R1387" s="69"/>
      <c r="S1387" s="69"/>
      <c r="T1387" s="69"/>
      <c r="U1387" s="69"/>
      <c r="V1387" s="69"/>
      <c r="W1387" s="69"/>
      <c r="X1387" s="69"/>
      <c r="Y1387" s="69"/>
      <c r="Z1387" s="69"/>
      <c r="AA1387" s="69"/>
      <c r="AB1387" s="69"/>
    </row>
    <row r="1388" spans="1:28" ht="15" customHeight="1" x14ac:dyDescent="0.25">
      <c r="A1388" s="255"/>
      <c r="B1388" s="209"/>
      <c r="C1388" s="227"/>
      <c r="D1388" s="277"/>
      <c r="E1388" s="174"/>
      <c r="F1388" s="175"/>
      <c r="G1388" s="65"/>
      <c r="H1388" s="226"/>
      <c r="I1388" s="69"/>
      <c r="J1388" s="69"/>
      <c r="K1388" s="69"/>
      <c r="L1388" s="69"/>
      <c r="M1388" s="69"/>
      <c r="N1388" s="69"/>
      <c r="O1388" s="69"/>
      <c r="P1388" s="69"/>
      <c r="Q1388" s="69"/>
      <c r="R1388" s="69"/>
      <c r="S1388" s="69"/>
      <c r="T1388" s="69"/>
      <c r="U1388" s="69"/>
      <c r="V1388" s="69"/>
      <c r="W1388" s="69"/>
      <c r="X1388" s="69"/>
      <c r="Y1388" s="69"/>
      <c r="Z1388" s="69"/>
      <c r="AA1388" s="69"/>
      <c r="AB1388" s="69"/>
    </row>
    <row r="1389" spans="1:28" ht="15" customHeight="1" x14ac:dyDescent="0.25">
      <c r="A1389" s="255"/>
      <c r="B1389" s="681" t="s">
        <v>132</v>
      </c>
      <c r="C1389" s="572"/>
      <c r="D1389" s="228"/>
      <c r="E1389" s="183"/>
      <c r="F1389" s="184"/>
      <c r="G1389" s="229"/>
      <c r="H1389" s="230">
        <f>SUM(H1390:H1391)</f>
        <v>5017.2504059999992</v>
      </c>
      <c r="I1389" s="69"/>
      <c r="J1389" s="69"/>
      <c r="K1389" s="69"/>
      <c r="L1389" s="69"/>
      <c r="M1389" s="69"/>
      <c r="N1389" s="69"/>
      <c r="O1389" s="69"/>
      <c r="P1389" s="69"/>
      <c r="Q1389" s="69"/>
      <c r="R1389" s="69"/>
      <c r="S1389" s="69"/>
      <c r="T1389" s="69"/>
      <c r="U1389" s="69"/>
      <c r="V1389" s="69"/>
      <c r="W1389" s="69"/>
      <c r="X1389" s="69"/>
      <c r="Y1389" s="69"/>
      <c r="Z1389" s="69"/>
      <c r="AA1389" s="69"/>
      <c r="AB1389" s="69"/>
    </row>
    <row r="1390" spans="1:28" ht="15" customHeight="1" x14ac:dyDescent="0.2">
      <c r="A1390" s="255"/>
      <c r="B1390" s="668" t="s">
        <v>133</v>
      </c>
      <c r="C1390" s="572"/>
      <c r="D1390" s="227"/>
      <c r="E1390" s="174" t="s">
        <v>134</v>
      </c>
      <c r="F1390" s="175">
        <f>+'Mano de Obra'!$J$8</f>
        <v>10110.714599999999</v>
      </c>
      <c r="G1390" s="65">
        <v>0.19</v>
      </c>
      <c r="H1390" s="226">
        <f t="shared" ref="H1390:H1391" si="126">PRODUCT(F1390*G1390)</f>
        <v>1921.0357739999999</v>
      </c>
      <c r="I1390" s="69"/>
      <c r="J1390" s="69"/>
      <c r="K1390" s="69"/>
      <c r="L1390" s="69"/>
      <c r="M1390" s="69"/>
      <c r="N1390" s="69"/>
      <c r="O1390" s="69"/>
      <c r="P1390" s="69"/>
      <c r="Q1390" s="69"/>
      <c r="R1390" s="69"/>
      <c r="S1390" s="69"/>
      <c r="T1390" s="69"/>
      <c r="U1390" s="69"/>
      <c r="V1390" s="69"/>
      <c r="W1390" s="69"/>
      <c r="X1390" s="69"/>
      <c r="Y1390" s="69"/>
      <c r="Z1390" s="69"/>
      <c r="AA1390" s="69"/>
      <c r="AB1390" s="69"/>
    </row>
    <row r="1391" spans="1:28" ht="15" customHeight="1" x14ac:dyDescent="0.2">
      <c r="A1391" s="255"/>
      <c r="B1391" s="668" t="s">
        <v>137</v>
      </c>
      <c r="C1391" s="572"/>
      <c r="D1391" s="227"/>
      <c r="E1391" s="174" t="s">
        <v>134</v>
      </c>
      <c r="F1391" s="175">
        <f>+'Mano de Obra'!$J$10</f>
        <v>8600.5962</v>
      </c>
      <c r="G1391" s="65">
        <v>0.36</v>
      </c>
      <c r="H1391" s="226">
        <f t="shared" si="126"/>
        <v>3096.2146319999997</v>
      </c>
      <c r="I1391" s="69"/>
      <c r="J1391" s="69"/>
      <c r="K1391" s="69"/>
      <c r="L1391" s="69"/>
      <c r="M1391" s="69"/>
      <c r="N1391" s="69"/>
      <c r="O1391" s="69"/>
      <c r="P1391" s="69"/>
      <c r="Q1391" s="69"/>
      <c r="R1391" s="69"/>
      <c r="S1391" s="69"/>
      <c r="T1391" s="69"/>
      <c r="U1391" s="69"/>
      <c r="V1391" s="69"/>
      <c r="W1391" s="69"/>
      <c r="X1391" s="69"/>
      <c r="Y1391" s="69"/>
      <c r="Z1391" s="69"/>
      <c r="AA1391" s="69"/>
      <c r="AB1391" s="69"/>
    </row>
    <row r="1392" spans="1:28" ht="15" customHeight="1" x14ac:dyDescent="0.2">
      <c r="A1392" s="255"/>
      <c r="B1392" s="669"/>
      <c r="C1392" s="670"/>
      <c r="D1392" s="246"/>
      <c r="E1392" s="190"/>
      <c r="F1392" s="247"/>
      <c r="G1392" s="232"/>
      <c r="H1392" s="248"/>
      <c r="I1392" s="69"/>
      <c r="J1392" s="69"/>
      <c r="K1392" s="69"/>
      <c r="L1392" s="69"/>
      <c r="M1392" s="69"/>
      <c r="N1392" s="69"/>
      <c r="O1392" s="69"/>
      <c r="P1392" s="69"/>
      <c r="Q1392" s="69"/>
      <c r="R1392" s="69"/>
      <c r="S1392" s="69"/>
      <c r="T1392" s="69"/>
      <c r="U1392" s="69"/>
      <c r="V1392" s="69"/>
      <c r="W1392" s="69"/>
      <c r="X1392" s="69"/>
      <c r="Y1392" s="69"/>
      <c r="Z1392" s="69"/>
      <c r="AA1392" s="69"/>
      <c r="AB1392" s="69"/>
    </row>
    <row r="1393" spans="1:28" ht="15" customHeight="1" x14ac:dyDescent="0.2">
      <c r="A1393" s="255"/>
      <c r="B1393" s="194"/>
      <c r="C1393" s="234"/>
      <c r="D1393" s="234"/>
      <c r="E1393" s="165"/>
      <c r="F1393" s="166"/>
      <c r="G1393" s="178"/>
      <c r="H1393" s="61"/>
      <c r="I1393" s="69"/>
      <c r="J1393" s="69"/>
      <c r="K1393" s="69"/>
      <c r="L1393" s="69"/>
      <c r="M1393" s="69"/>
      <c r="N1393" s="69"/>
      <c r="O1393" s="69"/>
      <c r="P1393" s="69"/>
      <c r="Q1393" s="69"/>
      <c r="R1393" s="69"/>
      <c r="S1393" s="69"/>
      <c r="T1393" s="69"/>
      <c r="U1393" s="69"/>
      <c r="V1393" s="69"/>
      <c r="W1393" s="69"/>
      <c r="X1393" s="69"/>
      <c r="Y1393" s="69"/>
      <c r="Z1393" s="69"/>
      <c r="AA1393" s="69"/>
      <c r="AB1393" s="69"/>
    </row>
    <row r="1394" spans="1:28" ht="15" customHeight="1" x14ac:dyDescent="0.25">
      <c r="A1394" s="255"/>
      <c r="B1394" s="197"/>
      <c r="C1394" s="60"/>
      <c r="D1394" s="60"/>
      <c r="E1394" s="165"/>
      <c r="F1394" s="166"/>
      <c r="G1394" s="235" t="s">
        <v>136</v>
      </c>
      <c r="H1394" s="236">
        <f>SUM(H1383,H1389)</f>
        <v>12087.091603458506</v>
      </c>
      <c r="I1394" s="69"/>
      <c r="J1394" s="69"/>
      <c r="K1394" s="69"/>
      <c r="L1394" s="69"/>
      <c r="M1394" s="69"/>
      <c r="N1394" s="69"/>
      <c r="O1394" s="69"/>
      <c r="P1394" s="69"/>
      <c r="Q1394" s="69"/>
      <c r="R1394" s="69"/>
      <c r="S1394" s="69"/>
      <c r="T1394" s="69"/>
      <c r="U1394" s="69"/>
      <c r="V1394" s="69"/>
      <c r="W1394" s="69"/>
      <c r="X1394" s="69"/>
      <c r="Y1394" s="69"/>
      <c r="Z1394" s="69"/>
      <c r="AA1394" s="69"/>
      <c r="AB1394" s="69"/>
    </row>
    <row r="1395" spans="1:28" ht="15" customHeight="1" x14ac:dyDescent="0.2">
      <c r="A1395" s="255"/>
      <c r="B1395" s="164"/>
      <c r="C1395" s="86"/>
      <c r="D1395" s="86"/>
      <c r="E1395" s="165"/>
      <c r="F1395" s="166"/>
      <c r="G1395" s="86"/>
      <c r="H1395" s="220"/>
      <c r="I1395" s="69"/>
      <c r="J1395" s="69"/>
      <c r="K1395" s="69"/>
      <c r="L1395" s="69"/>
      <c r="M1395" s="69"/>
      <c r="N1395" s="69"/>
      <c r="O1395" s="69"/>
      <c r="P1395" s="69"/>
      <c r="Q1395" s="69"/>
      <c r="R1395" s="69"/>
      <c r="S1395" s="69"/>
      <c r="T1395" s="69"/>
      <c r="U1395" s="69"/>
      <c r="V1395" s="69"/>
      <c r="W1395" s="69"/>
      <c r="X1395" s="69"/>
      <c r="Y1395" s="69"/>
      <c r="Z1395" s="69"/>
      <c r="AA1395" s="69"/>
      <c r="AB1395" s="69"/>
    </row>
    <row r="1396" spans="1:28" ht="15" customHeight="1" x14ac:dyDescent="0.25">
      <c r="A1396" s="255"/>
      <c r="B1396" s="200"/>
      <c r="C1396" s="84"/>
      <c r="D1396" s="84"/>
      <c r="E1396" s="165"/>
      <c r="F1396" s="166"/>
      <c r="G1396" s="178"/>
      <c r="H1396" s="201"/>
      <c r="I1396" s="69"/>
      <c r="J1396" s="69"/>
      <c r="K1396" s="69"/>
      <c r="L1396" s="69"/>
      <c r="M1396" s="69"/>
      <c r="N1396" s="69"/>
      <c r="O1396" s="69"/>
      <c r="P1396" s="69"/>
      <c r="Q1396" s="69"/>
      <c r="R1396" s="69"/>
      <c r="S1396" s="69"/>
      <c r="T1396" s="69"/>
      <c r="U1396" s="69"/>
      <c r="V1396" s="69"/>
      <c r="W1396" s="69"/>
      <c r="X1396" s="69"/>
      <c r="Y1396" s="69"/>
      <c r="Z1396" s="69"/>
      <c r="AA1396" s="69"/>
      <c r="AB1396" s="69"/>
    </row>
    <row r="1397" spans="1:28" ht="15" customHeight="1" x14ac:dyDescent="0.25">
      <c r="A1397" s="255"/>
      <c r="B1397" s="256"/>
      <c r="C1397" s="257"/>
      <c r="D1397" s="257"/>
      <c r="E1397" s="258"/>
      <c r="F1397" s="259"/>
      <c r="G1397" s="260"/>
      <c r="H1397" s="261"/>
      <c r="I1397" s="69"/>
      <c r="J1397" s="69"/>
      <c r="K1397" s="69"/>
      <c r="L1397" s="69"/>
      <c r="M1397" s="69"/>
      <c r="N1397" s="69"/>
      <c r="O1397" s="69"/>
      <c r="P1397" s="69"/>
      <c r="Q1397" s="69"/>
      <c r="R1397" s="69"/>
      <c r="S1397" s="69"/>
      <c r="T1397" s="69"/>
      <c r="U1397" s="69"/>
      <c r="V1397" s="69"/>
      <c r="W1397" s="69"/>
      <c r="X1397" s="69"/>
      <c r="Y1397" s="69"/>
      <c r="Z1397" s="69"/>
      <c r="AA1397" s="69"/>
      <c r="AB1397" s="69"/>
    </row>
    <row r="1398" spans="1:28" ht="15" customHeight="1" x14ac:dyDescent="0.2">
      <c r="A1398" s="255"/>
      <c r="B1398" s="299">
        <f>+Presupuesto!$A$102</f>
        <v>20</v>
      </c>
      <c r="C1398" s="700" t="str">
        <f>+Presupuesto!$B$102</f>
        <v>PINTURA</v>
      </c>
      <c r="D1398" s="672"/>
      <c r="E1398" s="672"/>
      <c r="F1398" s="672"/>
      <c r="G1398" s="672"/>
      <c r="H1398" s="673"/>
      <c r="I1398" s="69"/>
      <c r="J1398" s="69"/>
      <c r="K1398" s="69"/>
      <c r="L1398" s="69"/>
      <c r="M1398" s="69"/>
      <c r="N1398" s="69"/>
      <c r="O1398" s="69"/>
      <c r="P1398" s="69"/>
      <c r="Q1398" s="69"/>
      <c r="R1398" s="69"/>
      <c r="S1398" s="69"/>
      <c r="T1398" s="69"/>
      <c r="U1398" s="69"/>
      <c r="V1398" s="69"/>
      <c r="W1398" s="69"/>
      <c r="X1398" s="69"/>
      <c r="Y1398" s="69"/>
      <c r="Z1398" s="69"/>
      <c r="AA1398" s="69"/>
      <c r="AB1398" s="69"/>
    </row>
    <row r="1399" spans="1:28" ht="15" customHeight="1" x14ac:dyDescent="0.2">
      <c r="A1399" s="255"/>
      <c r="B1399" s="154" t="str">
        <f>+Presupuesto!A106</f>
        <v>20.4</v>
      </c>
      <c r="C1399" s="674" t="str">
        <f>+Presupuesto!B106</f>
        <v>Esmalte sintético</v>
      </c>
      <c r="D1399" s="672"/>
      <c r="E1399" s="672"/>
      <c r="F1399" s="672"/>
      <c r="G1399" s="673"/>
      <c r="H1399" s="155" t="str">
        <f>+Presupuesto!C106</f>
        <v>m2</v>
      </c>
      <c r="I1399" s="69"/>
      <c r="J1399" s="69"/>
      <c r="K1399" s="69"/>
      <c r="L1399" s="69"/>
      <c r="M1399" s="69"/>
      <c r="N1399" s="69"/>
      <c r="O1399" s="69"/>
      <c r="P1399" s="69"/>
      <c r="Q1399" s="69"/>
      <c r="R1399" s="69"/>
      <c r="S1399" s="69"/>
      <c r="T1399" s="69"/>
      <c r="U1399" s="69"/>
      <c r="V1399" s="69"/>
      <c r="W1399" s="69"/>
      <c r="X1399" s="69"/>
      <c r="Y1399" s="69"/>
      <c r="Z1399" s="69"/>
      <c r="AA1399" s="69"/>
      <c r="AB1399" s="69"/>
    </row>
    <row r="1400" spans="1:28" ht="15" customHeight="1" x14ac:dyDescent="0.25">
      <c r="A1400" s="255"/>
      <c r="B1400" s="675" t="s">
        <v>126</v>
      </c>
      <c r="C1400" s="676"/>
      <c r="D1400" s="214"/>
      <c r="E1400" s="678" t="s">
        <v>123</v>
      </c>
      <c r="F1400" s="157" t="s">
        <v>127</v>
      </c>
      <c r="G1400" s="215" t="s">
        <v>128</v>
      </c>
      <c r="H1400" s="216" t="s">
        <v>127</v>
      </c>
      <c r="I1400" s="69"/>
      <c r="J1400" s="69"/>
      <c r="K1400" s="69"/>
      <c r="L1400" s="69"/>
      <c r="M1400" s="69"/>
      <c r="N1400" s="69"/>
      <c r="O1400" s="69"/>
      <c r="P1400" s="69"/>
      <c r="Q1400" s="69"/>
      <c r="R1400" s="69"/>
      <c r="S1400" s="69"/>
      <c r="T1400" s="69"/>
      <c r="U1400" s="69"/>
      <c r="V1400" s="69"/>
      <c r="W1400" s="69"/>
      <c r="X1400" s="69"/>
      <c r="Y1400" s="69"/>
      <c r="Z1400" s="69"/>
      <c r="AA1400" s="69"/>
      <c r="AB1400" s="69"/>
    </row>
    <row r="1401" spans="1:28" ht="15" customHeight="1" x14ac:dyDescent="0.25">
      <c r="A1401" s="255"/>
      <c r="B1401" s="677"/>
      <c r="C1401" s="659"/>
      <c r="D1401" s="217"/>
      <c r="E1401" s="679"/>
      <c r="F1401" s="161" t="s">
        <v>129</v>
      </c>
      <c r="G1401" s="218" t="s">
        <v>130</v>
      </c>
      <c r="H1401" s="219" t="s">
        <v>124</v>
      </c>
      <c r="I1401" s="69"/>
      <c r="J1401" s="69"/>
      <c r="K1401" s="69"/>
      <c r="L1401" s="69"/>
      <c r="M1401" s="69"/>
      <c r="N1401" s="69"/>
      <c r="O1401" s="69"/>
      <c r="P1401" s="69"/>
      <c r="Q1401" s="69"/>
      <c r="R1401" s="69"/>
      <c r="S1401" s="69"/>
      <c r="T1401" s="69"/>
      <c r="U1401" s="69"/>
      <c r="V1401" s="69"/>
      <c r="W1401" s="69"/>
      <c r="X1401" s="69"/>
      <c r="Y1401" s="69"/>
      <c r="Z1401" s="69"/>
      <c r="AA1401" s="69"/>
      <c r="AB1401" s="69"/>
    </row>
    <row r="1402" spans="1:28" ht="15" customHeight="1" x14ac:dyDescent="0.2">
      <c r="A1402" s="255"/>
      <c r="B1402" s="164"/>
      <c r="C1402" s="86"/>
      <c r="D1402" s="86"/>
      <c r="E1402" s="165"/>
      <c r="F1402" s="166"/>
      <c r="G1402" s="86"/>
      <c r="H1402" s="220"/>
      <c r="I1402" s="69"/>
      <c r="J1402" s="69"/>
      <c r="K1402" s="69"/>
      <c r="L1402" s="69"/>
      <c r="M1402" s="69"/>
      <c r="N1402" s="69"/>
      <c r="O1402" s="69"/>
      <c r="P1402" s="69"/>
      <c r="Q1402" s="69"/>
      <c r="R1402" s="69"/>
      <c r="S1402" s="69"/>
      <c r="T1402" s="69"/>
      <c r="U1402" s="69"/>
      <c r="V1402" s="69"/>
      <c r="W1402" s="69"/>
      <c r="X1402" s="69"/>
      <c r="Y1402" s="69"/>
      <c r="Z1402" s="69"/>
      <c r="AA1402" s="69"/>
      <c r="AB1402" s="69"/>
    </row>
    <row r="1403" spans="1:28" ht="15" customHeight="1" x14ac:dyDescent="0.25">
      <c r="A1403" s="255"/>
      <c r="B1403" s="680" t="s">
        <v>131</v>
      </c>
      <c r="C1403" s="664"/>
      <c r="D1403" s="221"/>
      <c r="E1403" s="168"/>
      <c r="F1403" s="169"/>
      <c r="G1403" s="222"/>
      <c r="H1403" s="223">
        <f>SUM(H1404:H1407)</f>
        <v>8507.8239668226506</v>
      </c>
      <c r="I1403" s="69"/>
      <c r="J1403" s="69"/>
      <c r="K1403" s="69"/>
      <c r="L1403" s="69"/>
      <c r="M1403" s="69"/>
      <c r="N1403" s="69"/>
      <c r="O1403" s="69"/>
      <c r="P1403" s="69"/>
      <c r="Q1403" s="69"/>
      <c r="R1403" s="69"/>
      <c r="S1403" s="69"/>
      <c r="T1403" s="69"/>
      <c r="U1403" s="69"/>
      <c r="V1403" s="69"/>
      <c r="W1403" s="69"/>
      <c r="X1403" s="69"/>
      <c r="Y1403" s="69"/>
      <c r="Z1403" s="69"/>
      <c r="AA1403" s="69"/>
      <c r="AB1403" s="69"/>
    </row>
    <row r="1404" spans="1:28" ht="15" customHeight="1" x14ac:dyDescent="0.25">
      <c r="A1404" s="255"/>
      <c r="B1404" s="264" t="str">
        <f>+'Lista de Precios'!$B$337</f>
        <v>Esmalte sintético blanco</v>
      </c>
      <c r="C1404" s="64"/>
      <c r="D1404" s="245"/>
      <c r="E1404" s="174" t="str">
        <f>+'Lista de Precios'!$C$337</f>
        <v>l</v>
      </c>
      <c r="F1404" s="175">
        <f>+'Lista de Precios'!$D$337</f>
        <v>35940.875303909823</v>
      </c>
      <c r="G1404" s="65">
        <v>0.15</v>
      </c>
      <c r="H1404" s="226">
        <f t="shared" ref="H1404:H1407" si="127">PRODUCT(F1404*G1404)</f>
        <v>5391.1312955864732</v>
      </c>
      <c r="I1404" s="69"/>
      <c r="J1404" s="69"/>
      <c r="K1404" s="69"/>
      <c r="L1404" s="69"/>
      <c r="M1404" s="69"/>
      <c r="N1404" s="69"/>
      <c r="O1404" s="69"/>
      <c r="P1404" s="69"/>
      <c r="Q1404" s="69"/>
      <c r="R1404" s="69"/>
      <c r="S1404" s="69"/>
      <c r="T1404" s="69"/>
      <c r="U1404" s="69"/>
      <c r="V1404" s="69"/>
      <c r="W1404" s="69"/>
      <c r="X1404" s="69"/>
      <c r="Y1404" s="69"/>
      <c r="Z1404" s="69"/>
      <c r="AA1404" s="69"/>
      <c r="AB1404" s="69"/>
    </row>
    <row r="1405" spans="1:28" ht="15" customHeight="1" x14ac:dyDescent="0.25">
      <c r="A1405" s="255"/>
      <c r="B1405" s="701" t="str">
        <f>+'Lista de Precios'!$B$334</f>
        <v>Aguarrás</v>
      </c>
      <c r="C1405" s="572"/>
      <c r="D1405" s="245"/>
      <c r="E1405" s="174" t="str">
        <f>+'Lista de Precios'!$C$334</f>
        <v>l</v>
      </c>
      <c r="F1405" s="175">
        <f>+'Lista de Precios'!$D$334</f>
        <v>12835.214889738858</v>
      </c>
      <c r="G1405" s="65">
        <v>0.1</v>
      </c>
      <c r="H1405" s="226">
        <f t="shared" si="127"/>
        <v>1283.5214889738859</v>
      </c>
      <c r="I1405" s="69"/>
      <c r="J1405" s="69"/>
      <c r="K1405" s="69"/>
      <c r="L1405" s="69"/>
      <c r="M1405" s="69"/>
      <c r="N1405" s="69"/>
      <c r="O1405" s="69"/>
      <c r="P1405" s="69"/>
      <c r="Q1405" s="69"/>
      <c r="R1405" s="69"/>
      <c r="S1405" s="69"/>
      <c r="T1405" s="69"/>
      <c r="U1405" s="69"/>
      <c r="V1405" s="69"/>
      <c r="W1405" s="69"/>
      <c r="X1405" s="69"/>
      <c r="Y1405" s="69"/>
      <c r="Z1405" s="69"/>
      <c r="AA1405" s="69"/>
      <c r="AB1405" s="69"/>
    </row>
    <row r="1406" spans="1:28" ht="15" customHeight="1" x14ac:dyDescent="0.25">
      <c r="A1406" s="255"/>
      <c r="B1406" s="209" t="str">
        <f>+'Lista de Precios'!$B$335</f>
        <v>Atióxido rojo plata</v>
      </c>
      <c r="C1406" s="227"/>
      <c r="D1406" s="245"/>
      <c r="E1406" s="174" t="str">
        <f>+'Lista de Precios'!$C$335</f>
        <v>l</v>
      </c>
      <c r="F1406" s="175">
        <f>+'Lista de Precios'!$D$335</f>
        <v>16464.760864250788</v>
      </c>
      <c r="G1406" s="65">
        <v>0.09</v>
      </c>
      <c r="H1406" s="226">
        <f t="shared" si="127"/>
        <v>1481.8284777825709</v>
      </c>
      <c r="I1406" s="69"/>
      <c r="J1406" s="69"/>
      <c r="K1406" s="69"/>
      <c r="L1406" s="69"/>
      <c r="M1406" s="69"/>
      <c r="N1406" s="69"/>
      <c r="O1406" s="69"/>
      <c r="P1406" s="69"/>
      <c r="Q1406" s="69"/>
      <c r="R1406" s="69"/>
      <c r="S1406" s="69"/>
      <c r="T1406" s="69"/>
      <c r="U1406" s="69"/>
      <c r="V1406" s="69"/>
      <c r="W1406" s="69"/>
      <c r="X1406" s="69"/>
      <c r="Y1406" s="69"/>
      <c r="Z1406" s="69"/>
      <c r="AA1406" s="69"/>
      <c r="AB1406" s="69"/>
    </row>
    <row r="1407" spans="1:28" ht="15" customHeight="1" x14ac:dyDescent="0.25">
      <c r="A1407" s="255"/>
      <c r="B1407" s="692" t="str">
        <f>+'Lista de Precios'!$B$345</f>
        <v xml:space="preserve">Papel lija </v>
      </c>
      <c r="C1407" s="572"/>
      <c r="D1407" s="245"/>
      <c r="E1407" s="174" t="str">
        <f>+'Lista de Precios'!$C$345</f>
        <v>u</v>
      </c>
      <c r="F1407" s="175">
        <f>+'Lista de Precios'!$D$345</f>
        <v>1405.3708179188782</v>
      </c>
      <c r="G1407" s="65">
        <v>0.25</v>
      </c>
      <c r="H1407" s="226">
        <f t="shared" si="127"/>
        <v>351.34270447971954</v>
      </c>
      <c r="I1407" s="69"/>
      <c r="J1407" s="69"/>
      <c r="K1407" s="69"/>
      <c r="L1407" s="69"/>
      <c r="M1407" s="69"/>
      <c r="N1407" s="69"/>
      <c r="O1407" s="69"/>
      <c r="P1407" s="69"/>
      <c r="Q1407" s="69"/>
      <c r="R1407" s="69"/>
      <c r="S1407" s="69"/>
      <c r="T1407" s="69"/>
      <c r="U1407" s="69"/>
      <c r="V1407" s="69"/>
      <c r="W1407" s="69"/>
      <c r="X1407" s="69"/>
      <c r="Y1407" s="69"/>
      <c r="Z1407" s="69"/>
      <c r="AA1407" s="69"/>
      <c r="AB1407" s="69"/>
    </row>
    <row r="1408" spans="1:28" ht="15" customHeight="1" x14ac:dyDescent="0.25">
      <c r="A1408" s="255"/>
      <c r="B1408" s="209"/>
      <c r="C1408" s="227"/>
      <c r="D1408" s="245"/>
      <c r="E1408" s="174"/>
      <c r="F1408" s="175"/>
      <c r="G1408" s="65"/>
      <c r="H1408" s="226"/>
      <c r="I1408" s="69"/>
      <c r="J1408" s="69"/>
      <c r="K1408" s="69"/>
      <c r="L1408" s="69"/>
      <c r="M1408" s="69"/>
      <c r="N1408" s="69"/>
      <c r="O1408" s="69"/>
      <c r="P1408" s="69"/>
      <c r="Q1408" s="69"/>
      <c r="R1408" s="69"/>
      <c r="S1408" s="69"/>
      <c r="T1408" s="69"/>
      <c r="U1408" s="69"/>
      <c r="V1408" s="69"/>
      <c r="W1408" s="69"/>
      <c r="X1408" s="69"/>
      <c r="Y1408" s="69"/>
      <c r="Z1408" s="69"/>
      <c r="AA1408" s="69"/>
      <c r="AB1408" s="69"/>
    </row>
    <row r="1409" spans="1:28" ht="15" customHeight="1" x14ac:dyDescent="0.25">
      <c r="A1409" s="255"/>
      <c r="B1409" s="681" t="s">
        <v>132</v>
      </c>
      <c r="C1409" s="572"/>
      <c r="D1409" s="228"/>
      <c r="E1409" s="183"/>
      <c r="F1409" s="184"/>
      <c r="G1409" s="229"/>
      <c r="H1409" s="230">
        <f>SUM(H1410:H1411)</f>
        <v>8234.2745099999993</v>
      </c>
      <c r="I1409" s="69"/>
      <c r="J1409" s="69"/>
      <c r="K1409" s="69"/>
      <c r="L1409" s="69"/>
      <c r="M1409" s="69"/>
      <c r="N1409" s="69"/>
      <c r="O1409" s="69"/>
      <c r="P1409" s="69"/>
      <c r="Q1409" s="69"/>
      <c r="R1409" s="69"/>
      <c r="S1409" s="69"/>
      <c r="T1409" s="69"/>
      <c r="U1409" s="69"/>
      <c r="V1409" s="69"/>
      <c r="W1409" s="69"/>
      <c r="X1409" s="69"/>
      <c r="Y1409" s="69"/>
      <c r="Z1409" s="69"/>
      <c r="AA1409" s="69"/>
      <c r="AB1409" s="69"/>
    </row>
    <row r="1410" spans="1:28" ht="15" customHeight="1" x14ac:dyDescent="0.2">
      <c r="A1410" s="255"/>
      <c r="B1410" s="668" t="s">
        <v>133</v>
      </c>
      <c r="C1410" s="572"/>
      <c r="D1410" s="227"/>
      <c r="E1410" s="174" t="s">
        <v>134</v>
      </c>
      <c r="F1410" s="175">
        <f>+'Mano de Obra'!$J$8</f>
        <v>10110.714599999999</v>
      </c>
      <c r="G1410" s="65">
        <v>0.27</v>
      </c>
      <c r="H1410" s="226">
        <f t="shared" ref="H1410:H1411" si="128">PRODUCT(F1410*G1410)</f>
        <v>2729.8929419999999</v>
      </c>
      <c r="I1410" s="69"/>
      <c r="J1410" s="69"/>
      <c r="K1410" s="69"/>
      <c r="L1410" s="69"/>
      <c r="M1410" s="69"/>
      <c r="N1410" s="69"/>
      <c r="O1410" s="69"/>
      <c r="P1410" s="69"/>
      <c r="Q1410" s="69"/>
      <c r="R1410" s="69"/>
      <c r="S1410" s="69"/>
      <c r="T1410" s="69"/>
      <c r="U1410" s="69"/>
      <c r="V1410" s="69"/>
      <c r="W1410" s="69"/>
      <c r="X1410" s="69"/>
      <c r="Y1410" s="69"/>
      <c r="Z1410" s="69"/>
      <c r="AA1410" s="69"/>
      <c r="AB1410" s="69"/>
    </row>
    <row r="1411" spans="1:28" ht="15" customHeight="1" x14ac:dyDescent="0.2">
      <c r="A1411" s="255"/>
      <c r="B1411" s="668" t="s">
        <v>137</v>
      </c>
      <c r="C1411" s="572"/>
      <c r="D1411" s="227"/>
      <c r="E1411" s="174" t="s">
        <v>134</v>
      </c>
      <c r="F1411" s="175">
        <f>+'Mano de Obra'!$J$10</f>
        <v>8600.5962</v>
      </c>
      <c r="G1411" s="65">
        <v>0.64</v>
      </c>
      <c r="H1411" s="226">
        <f t="shared" si="128"/>
        <v>5504.3815679999998</v>
      </c>
      <c r="I1411" s="69"/>
      <c r="J1411" s="69"/>
      <c r="K1411" s="69"/>
      <c r="L1411" s="69"/>
      <c r="M1411" s="69"/>
      <c r="N1411" s="69"/>
      <c r="O1411" s="69"/>
      <c r="P1411" s="69"/>
      <c r="Q1411" s="69"/>
      <c r="R1411" s="69"/>
      <c r="S1411" s="69"/>
      <c r="T1411" s="69"/>
      <c r="U1411" s="69"/>
      <c r="V1411" s="69"/>
      <c r="W1411" s="69"/>
      <c r="X1411" s="69"/>
      <c r="Y1411" s="69"/>
      <c r="Z1411" s="69"/>
      <c r="AA1411" s="69"/>
      <c r="AB1411" s="69"/>
    </row>
    <row r="1412" spans="1:28" ht="15" customHeight="1" x14ac:dyDescent="0.2">
      <c r="A1412" s="255"/>
      <c r="B1412" s="669"/>
      <c r="C1412" s="670"/>
      <c r="D1412" s="246"/>
      <c r="E1412" s="190"/>
      <c r="F1412" s="247"/>
      <c r="G1412" s="232"/>
      <c r="H1412" s="248"/>
      <c r="I1412" s="69"/>
      <c r="J1412" s="69"/>
      <c r="K1412" s="69"/>
      <c r="L1412" s="69"/>
      <c r="M1412" s="69"/>
      <c r="N1412" s="69"/>
      <c r="O1412" s="69"/>
      <c r="P1412" s="69"/>
      <c r="Q1412" s="69"/>
      <c r="R1412" s="69"/>
      <c r="S1412" s="69"/>
      <c r="T1412" s="69"/>
      <c r="U1412" s="69"/>
      <c r="V1412" s="69"/>
      <c r="W1412" s="69"/>
      <c r="X1412" s="69"/>
      <c r="Y1412" s="69"/>
      <c r="Z1412" s="69"/>
      <c r="AA1412" s="69"/>
      <c r="AB1412" s="69"/>
    </row>
    <row r="1413" spans="1:28" ht="15" customHeight="1" x14ac:dyDescent="0.2">
      <c r="A1413" s="255"/>
      <c r="B1413" s="194"/>
      <c r="C1413" s="234"/>
      <c r="D1413" s="234"/>
      <c r="E1413" s="165"/>
      <c r="F1413" s="166"/>
      <c r="G1413" s="178"/>
      <c r="H1413" s="61"/>
      <c r="I1413" s="69"/>
      <c r="J1413" s="69"/>
      <c r="K1413" s="69"/>
      <c r="L1413" s="69"/>
      <c r="M1413" s="69"/>
      <c r="N1413" s="69"/>
      <c r="O1413" s="69"/>
      <c r="P1413" s="69"/>
      <c r="Q1413" s="69"/>
      <c r="R1413" s="69"/>
      <c r="S1413" s="69"/>
      <c r="T1413" s="69"/>
      <c r="U1413" s="69"/>
      <c r="V1413" s="69"/>
      <c r="W1413" s="69"/>
      <c r="X1413" s="69"/>
      <c r="Y1413" s="69"/>
      <c r="Z1413" s="69"/>
      <c r="AA1413" s="69"/>
      <c r="AB1413" s="69"/>
    </row>
    <row r="1414" spans="1:28" ht="15" customHeight="1" x14ac:dyDescent="0.25">
      <c r="A1414" s="255"/>
      <c r="B1414" s="197"/>
      <c r="C1414" s="60"/>
      <c r="D1414" s="60"/>
      <c r="E1414" s="165"/>
      <c r="F1414" s="166"/>
      <c r="G1414" s="235" t="s">
        <v>136</v>
      </c>
      <c r="H1414" s="236">
        <f>SUM(H1403,H1409)</f>
        <v>16742.098476822648</v>
      </c>
      <c r="I1414" s="69"/>
      <c r="J1414" s="69"/>
      <c r="K1414" s="69"/>
      <c r="L1414" s="69"/>
      <c r="M1414" s="69"/>
      <c r="N1414" s="69"/>
      <c r="O1414" s="69"/>
      <c r="P1414" s="69"/>
      <c r="Q1414" s="69"/>
      <c r="R1414" s="69"/>
      <c r="S1414" s="69"/>
      <c r="T1414" s="69"/>
      <c r="U1414" s="69"/>
      <c r="V1414" s="69"/>
      <c r="W1414" s="69"/>
      <c r="X1414" s="69"/>
      <c r="Y1414" s="69"/>
      <c r="Z1414" s="69"/>
      <c r="AA1414" s="69"/>
      <c r="AB1414" s="69"/>
    </row>
    <row r="1415" spans="1:28" ht="15" customHeight="1" x14ac:dyDescent="0.25">
      <c r="A1415" s="255"/>
      <c r="B1415" s="200"/>
      <c r="C1415" s="84"/>
      <c r="D1415" s="84"/>
      <c r="E1415" s="165"/>
      <c r="F1415" s="166"/>
      <c r="G1415" s="178"/>
      <c r="H1415" s="201"/>
      <c r="I1415" s="69"/>
      <c r="J1415" s="69"/>
      <c r="K1415" s="69"/>
      <c r="L1415" s="69"/>
      <c r="M1415" s="69"/>
      <c r="N1415" s="69"/>
      <c r="O1415" s="69"/>
      <c r="P1415" s="69"/>
      <c r="Q1415" s="69"/>
      <c r="R1415" s="69"/>
      <c r="S1415" s="69"/>
      <c r="T1415" s="69"/>
      <c r="U1415" s="69"/>
      <c r="V1415" s="69"/>
      <c r="W1415" s="69"/>
      <c r="X1415" s="69"/>
      <c r="Y1415" s="69"/>
      <c r="Z1415" s="69"/>
      <c r="AA1415" s="69"/>
      <c r="AB1415" s="69"/>
    </row>
    <row r="1416" spans="1:28" ht="15" customHeight="1" x14ac:dyDescent="0.2">
      <c r="A1416" s="255"/>
      <c r="B1416" s="197"/>
      <c r="C1416" s="60"/>
      <c r="D1416" s="60"/>
      <c r="E1416" s="165"/>
      <c r="F1416" s="166"/>
      <c r="G1416" s="60"/>
      <c r="H1416" s="61"/>
      <c r="I1416" s="69"/>
      <c r="J1416" s="69"/>
      <c r="K1416" s="69"/>
      <c r="L1416" s="69"/>
      <c r="M1416" s="69"/>
      <c r="N1416" s="69"/>
      <c r="O1416" s="69"/>
      <c r="P1416" s="69"/>
      <c r="Q1416" s="69"/>
      <c r="R1416" s="69"/>
      <c r="S1416" s="69"/>
      <c r="T1416" s="69"/>
      <c r="U1416" s="69"/>
      <c r="V1416" s="69"/>
      <c r="W1416" s="69"/>
      <c r="X1416" s="69"/>
      <c r="Y1416" s="69"/>
      <c r="Z1416" s="69"/>
      <c r="AA1416" s="69"/>
      <c r="AB1416" s="69"/>
    </row>
    <row r="1417" spans="1:28" ht="15" customHeight="1" x14ac:dyDescent="0.25">
      <c r="A1417" s="255"/>
      <c r="B1417" s="256"/>
      <c r="C1417" s="257"/>
      <c r="D1417" s="257"/>
      <c r="E1417" s="258"/>
      <c r="F1417" s="259"/>
      <c r="G1417" s="260"/>
      <c r="H1417" s="261"/>
      <c r="I1417" s="69"/>
      <c r="J1417" s="69"/>
      <c r="K1417" s="69"/>
      <c r="L1417" s="69"/>
      <c r="M1417" s="69"/>
      <c r="N1417" s="69"/>
      <c r="O1417" s="69"/>
      <c r="P1417" s="69"/>
      <c r="Q1417" s="69"/>
      <c r="R1417" s="69"/>
      <c r="S1417" s="69"/>
      <c r="T1417" s="69"/>
      <c r="U1417" s="69"/>
      <c r="V1417" s="69"/>
      <c r="W1417" s="69"/>
      <c r="X1417" s="69"/>
      <c r="Y1417" s="69"/>
      <c r="Z1417" s="69"/>
      <c r="AA1417" s="69"/>
      <c r="AB1417" s="69"/>
    </row>
    <row r="1418" spans="1:28" ht="15" customHeight="1" x14ac:dyDescent="0.2">
      <c r="A1418" s="255"/>
      <c r="B1418" s="299">
        <f>+Presupuesto!$A$102</f>
        <v>20</v>
      </c>
      <c r="C1418" s="700" t="str">
        <f>+Presupuesto!$B$102</f>
        <v>PINTURA</v>
      </c>
      <c r="D1418" s="672"/>
      <c r="E1418" s="672"/>
      <c r="F1418" s="672"/>
      <c r="G1418" s="672"/>
      <c r="H1418" s="673"/>
      <c r="I1418" s="69"/>
      <c r="J1418" s="69"/>
      <c r="K1418" s="69"/>
      <c r="L1418" s="69"/>
      <c r="M1418" s="69"/>
      <c r="N1418" s="69"/>
      <c r="O1418" s="69"/>
      <c r="P1418" s="69"/>
      <c r="Q1418" s="69"/>
      <c r="R1418" s="69"/>
      <c r="S1418" s="69"/>
      <c r="T1418" s="69"/>
      <c r="U1418" s="69"/>
      <c r="V1418" s="69"/>
      <c r="W1418" s="69"/>
      <c r="X1418" s="69"/>
      <c r="Y1418" s="69"/>
      <c r="Z1418" s="69"/>
      <c r="AA1418" s="69"/>
      <c r="AB1418" s="69"/>
    </row>
    <row r="1419" spans="1:28" ht="15" customHeight="1" x14ac:dyDescent="0.2">
      <c r="A1419" s="255"/>
      <c r="B1419" s="154" t="str">
        <f>+Presupuesto!A107</f>
        <v>20.5</v>
      </c>
      <c r="C1419" s="674" t="str">
        <f>+Presupuesto!B107</f>
        <v>Impregnante en carpintería de madera</v>
      </c>
      <c r="D1419" s="672"/>
      <c r="E1419" s="672"/>
      <c r="F1419" s="672"/>
      <c r="G1419" s="673"/>
      <c r="H1419" s="155" t="str">
        <f>+Presupuesto!C107</f>
        <v>m2</v>
      </c>
      <c r="I1419" s="69"/>
      <c r="J1419" s="69"/>
      <c r="K1419" s="69"/>
      <c r="L1419" s="69"/>
      <c r="M1419" s="69"/>
      <c r="N1419" s="69"/>
      <c r="O1419" s="69"/>
      <c r="P1419" s="69"/>
      <c r="Q1419" s="69"/>
      <c r="R1419" s="69"/>
      <c r="S1419" s="69"/>
      <c r="T1419" s="69"/>
      <c r="U1419" s="69"/>
      <c r="V1419" s="69"/>
      <c r="W1419" s="69"/>
      <c r="X1419" s="69"/>
      <c r="Y1419" s="69"/>
      <c r="Z1419" s="69"/>
      <c r="AA1419" s="69"/>
      <c r="AB1419" s="69"/>
    </row>
    <row r="1420" spans="1:28" ht="15" customHeight="1" x14ac:dyDescent="0.25">
      <c r="A1420" s="255"/>
      <c r="B1420" s="675" t="s">
        <v>126</v>
      </c>
      <c r="C1420" s="676"/>
      <c r="D1420" s="214"/>
      <c r="E1420" s="678" t="s">
        <v>123</v>
      </c>
      <c r="F1420" s="157" t="s">
        <v>127</v>
      </c>
      <c r="G1420" s="215" t="s">
        <v>128</v>
      </c>
      <c r="H1420" s="216" t="s">
        <v>127</v>
      </c>
      <c r="I1420" s="69"/>
      <c r="J1420" s="69"/>
      <c r="K1420" s="69"/>
      <c r="L1420" s="69"/>
      <c r="M1420" s="69"/>
      <c r="N1420" s="69"/>
      <c r="O1420" s="69"/>
      <c r="P1420" s="69"/>
      <c r="Q1420" s="69"/>
      <c r="R1420" s="69"/>
      <c r="S1420" s="69"/>
      <c r="T1420" s="69"/>
      <c r="U1420" s="69"/>
      <c r="V1420" s="69"/>
      <c r="W1420" s="69"/>
      <c r="X1420" s="69"/>
      <c r="Y1420" s="69"/>
      <c r="Z1420" s="69"/>
      <c r="AA1420" s="69"/>
      <c r="AB1420" s="69"/>
    </row>
    <row r="1421" spans="1:28" ht="15" customHeight="1" x14ac:dyDescent="0.25">
      <c r="A1421" s="255"/>
      <c r="B1421" s="677"/>
      <c r="C1421" s="659"/>
      <c r="D1421" s="217"/>
      <c r="E1421" s="679"/>
      <c r="F1421" s="161" t="s">
        <v>129</v>
      </c>
      <c r="G1421" s="218" t="s">
        <v>130</v>
      </c>
      <c r="H1421" s="219" t="s">
        <v>124</v>
      </c>
      <c r="I1421" s="69"/>
      <c r="J1421" s="69"/>
      <c r="K1421" s="69"/>
      <c r="L1421" s="69"/>
      <c r="M1421" s="69"/>
      <c r="N1421" s="69"/>
      <c r="O1421" s="69"/>
      <c r="P1421" s="69"/>
      <c r="Q1421" s="69"/>
      <c r="R1421" s="69"/>
      <c r="S1421" s="69"/>
      <c r="T1421" s="69"/>
      <c r="U1421" s="69"/>
      <c r="V1421" s="69"/>
      <c r="W1421" s="69"/>
      <c r="X1421" s="69"/>
      <c r="Y1421" s="69"/>
      <c r="Z1421" s="69"/>
      <c r="AA1421" s="69"/>
      <c r="AB1421" s="69"/>
    </row>
    <row r="1422" spans="1:28" ht="15" customHeight="1" x14ac:dyDescent="0.2">
      <c r="A1422" s="255"/>
      <c r="B1422" s="164"/>
      <c r="C1422" s="86"/>
      <c r="D1422" s="86"/>
      <c r="E1422" s="165"/>
      <c r="F1422" s="166"/>
      <c r="G1422" s="86"/>
      <c r="H1422" s="220"/>
      <c r="I1422" s="69"/>
      <c r="J1422" s="69"/>
      <c r="K1422" s="69"/>
      <c r="L1422" s="69"/>
      <c r="M1422" s="69"/>
      <c r="N1422" s="69"/>
      <c r="O1422" s="69"/>
      <c r="P1422" s="69"/>
      <c r="Q1422" s="69"/>
      <c r="R1422" s="69"/>
      <c r="S1422" s="69"/>
      <c r="T1422" s="69"/>
      <c r="U1422" s="69"/>
      <c r="V1422" s="69"/>
      <c r="W1422" s="69"/>
      <c r="X1422" s="69"/>
      <c r="Y1422" s="69"/>
      <c r="Z1422" s="69"/>
      <c r="AA1422" s="69"/>
      <c r="AB1422" s="69"/>
    </row>
    <row r="1423" spans="1:28" ht="15" customHeight="1" x14ac:dyDescent="0.25">
      <c r="A1423" s="255"/>
      <c r="B1423" s="680" t="s">
        <v>131</v>
      </c>
      <c r="C1423" s="664"/>
      <c r="D1423" s="221"/>
      <c r="E1423" s="168"/>
      <c r="F1423" s="169"/>
      <c r="G1423" s="222"/>
      <c r="H1423" s="223">
        <f>SUM(H1424:H1426)</f>
        <v>5927.4520546831563</v>
      </c>
      <c r="I1423" s="69"/>
      <c r="J1423" s="69"/>
      <c r="K1423" s="69"/>
      <c r="L1423" s="69"/>
      <c r="M1423" s="69"/>
      <c r="N1423" s="69"/>
      <c r="O1423" s="69"/>
      <c r="P1423" s="69"/>
      <c r="Q1423" s="69"/>
      <c r="R1423" s="69"/>
      <c r="S1423" s="69"/>
      <c r="T1423" s="69"/>
      <c r="U1423" s="69"/>
      <c r="V1423" s="69"/>
      <c r="W1423" s="69"/>
      <c r="X1423" s="69"/>
      <c r="Y1423" s="69"/>
      <c r="Z1423" s="69"/>
      <c r="AA1423" s="69"/>
      <c r="AB1423" s="69"/>
    </row>
    <row r="1424" spans="1:28" ht="15" customHeight="1" x14ac:dyDescent="0.25">
      <c r="A1424" s="255"/>
      <c r="B1424" s="264" t="str">
        <f>+'Lista de Precios'!$B$336</f>
        <v>Impregnante brillante para madera</v>
      </c>
      <c r="C1424" s="64"/>
      <c r="D1424" s="245"/>
      <c r="E1424" s="174" t="str">
        <f>+'Lista de Precios'!$C$336</f>
        <v>l</v>
      </c>
      <c r="F1424" s="175">
        <f>+'Lista de Precios'!$D$336</f>
        <v>30022.623226115888</v>
      </c>
      <c r="G1424" s="65">
        <v>0.15</v>
      </c>
      <c r="H1424" s="226">
        <f t="shared" ref="H1424:H1426" si="129">PRODUCT(F1424*G1424)</f>
        <v>4503.3934839173826</v>
      </c>
      <c r="I1424" s="69"/>
      <c r="J1424" s="69"/>
      <c r="K1424" s="69"/>
      <c r="L1424" s="69"/>
      <c r="M1424" s="69"/>
      <c r="N1424" s="69"/>
      <c r="O1424" s="69"/>
      <c r="P1424" s="69"/>
      <c r="Q1424" s="69"/>
      <c r="R1424" s="69"/>
      <c r="S1424" s="69"/>
      <c r="T1424" s="69"/>
      <c r="U1424" s="69"/>
      <c r="V1424" s="69"/>
      <c r="W1424" s="69"/>
      <c r="X1424" s="69"/>
      <c r="Y1424" s="69"/>
      <c r="Z1424" s="69"/>
      <c r="AA1424" s="69"/>
      <c r="AB1424" s="69"/>
    </row>
    <row r="1425" spans="1:28" ht="15" customHeight="1" x14ac:dyDescent="0.25">
      <c r="A1425" s="255"/>
      <c r="B1425" s="701" t="str">
        <f>+'Lista de Precios'!$B$334</f>
        <v>Aguarrás</v>
      </c>
      <c r="C1425" s="572"/>
      <c r="D1425" s="245"/>
      <c r="E1425" s="174" t="str">
        <f>+'Lista de Precios'!$C$334</f>
        <v>l</v>
      </c>
      <c r="F1425" s="175">
        <f>+'Lista de Precios'!$D$334</f>
        <v>12835.214889738858</v>
      </c>
      <c r="G1425" s="65">
        <v>0.1</v>
      </c>
      <c r="H1425" s="226">
        <f t="shared" si="129"/>
        <v>1283.5214889738859</v>
      </c>
      <c r="I1425" s="69"/>
      <c r="J1425" s="69"/>
      <c r="K1425" s="69"/>
      <c r="L1425" s="69"/>
      <c r="M1425" s="69"/>
      <c r="N1425" s="69"/>
      <c r="O1425" s="69"/>
      <c r="P1425" s="69"/>
      <c r="Q1425" s="69"/>
      <c r="R1425" s="69"/>
      <c r="S1425" s="69"/>
      <c r="T1425" s="69"/>
      <c r="U1425" s="69"/>
      <c r="V1425" s="69"/>
      <c r="W1425" s="69"/>
      <c r="X1425" s="69"/>
      <c r="Y1425" s="69"/>
      <c r="Z1425" s="69"/>
      <c r="AA1425" s="69"/>
      <c r="AB1425" s="69"/>
    </row>
    <row r="1426" spans="1:28" ht="15" customHeight="1" x14ac:dyDescent="0.25">
      <c r="A1426" s="255"/>
      <c r="B1426" s="692" t="str">
        <f>+'Lista de Precios'!$B$345</f>
        <v xml:space="preserve">Papel lija </v>
      </c>
      <c r="C1426" s="572"/>
      <c r="D1426" s="245"/>
      <c r="E1426" s="174" t="str">
        <f>+'Lista de Precios'!$C$345</f>
        <v>u</v>
      </c>
      <c r="F1426" s="175">
        <f>+'Lista de Precios'!$D$345</f>
        <v>1405.3708179188782</v>
      </c>
      <c r="G1426" s="65">
        <v>0.1</v>
      </c>
      <c r="H1426" s="226">
        <f t="shared" si="129"/>
        <v>140.53708179188783</v>
      </c>
      <c r="I1426" s="69"/>
      <c r="J1426" s="69"/>
      <c r="K1426" s="69"/>
      <c r="L1426" s="69"/>
      <c r="M1426" s="69"/>
      <c r="N1426" s="69"/>
      <c r="O1426" s="69"/>
      <c r="P1426" s="69"/>
      <c r="Q1426" s="69"/>
      <c r="R1426" s="69"/>
      <c r="S1426" s="69"/>
      <c r="T1426" s="69"/>
      <c r="U1426" s="69"/>
      <c r="V1426" s="69"/>
      <c r="W1426" s="69"/>
      <c r="X1426" s="69"/>
      <c r="Y1426" s="69"/>
      <c r="Z1426" s="69"/>
      <c r="AA1426" s="69"/>
      <c r="AB1426" s="69"/>
    </row>
    <row r="1427" spans="1:28" ht="15" customHeight="1" x14ac:dyDescent="0.25">
      <c r="A1427" s="255"/>
      <c r="B1427" s="209"/>
      <c r="C1427" s="227"/>
      <c r="D1427" s="277"/>
      <c r="E1427" s="174"/>
      <c r="F1427" s="175"/>
      <c r="G1427" s="65"/>
      <c r="H1427" s="226"/>
      <c r="I1427" s="69"/>
      <c r="J1427" s="69"/>
      <c r="K1427" s="69"/>
      <c r="L1427" s="69"/>
      <c r="M1427" s="69"/>
      <c r="N1427" s="69"/>
      <c r="O1427" s="69"/>
      <c r="P1427" s="69"/>
      <c r="Q1427" s="69"/>
      <c r="R1427" s="69"/>
      <c r="S1427" s="69"/>
      <c r="T1427" s="69"/>
      <c r="U1427" s="69"/>
      <c r="V1427" s="69"/>
      <c r="W1427" s="69"/>
      <c r="X1427" s="69"/>
      <c r="Y1427" s="69"/>
      <c r="Z1427" s="69"/>
      <c r="AA1427" s="69"/>
      <c r="AB1427" s="69"/>
    </row>
    <row r="1428" spans="1:28" ht="15" customHeight="1" x14ac:dyDescent="0.25">
      <c r="A1428" s="255"/>
      <c r="B1428" s="681" t="s">
        <v>132</v>
      </c>
      <c r="C1428" s="572"/>
      <c r="D1428" s="228"/>
      <c r="E1428" s="183"/>
      <c r="F1428" s="184"/>
      <c r="G1428" s="229"/>
      <c r="H1428" s="230">
        <f>SUM(H1429:H1430)</f>
        <v>8118.0661799999998</v>
      </c>
      <c r="I1428" s="69"/>
      <c r="J1428" s="69"/>
      <c r="K1428" s="69"/>
      <c r="L1428" s="69"/>
      <c r="M1428" s="69"/>
      <c r="N1428" s="69"/>
      <c r="O1428" s="69"/>
      <c r="P1428" s="69"/>
      <c r="Q1428" s="69"/>
      <c r="R1428" s="69"/>
      <c r="S1428" s="69"/>
      <c r="T1428" s="69"/>
      <c r="U1428" s="69"/>
      <c r="V1428" s="69"/>
      <c r="W1428" s="69"/>
      <c r="X1428" s="69"/>
      <c r="Y1428" s="69"/>
      <c r="Z1428" s="69"/>
      <c r="AA1428" s="69"/>
      <c r="AB1428" s="69"/>
    </row>
    <row r="1429" spans="1:28" ht="15" customHeight="1" x14ac:dyDescent="0.2">
      <c r="A1429" s="255"/>
      <c r="B1429" s="668" t="s">
        <v>133</v>
      </c>
      <c r="C1429" s="572"/>
      <c r="D1429" s="227"/>
      <c r="E1429" s="174" t="s">
        <v>134</v>
      </c>
      <c r="F1429" s="175">
        <f>+'Mano de Obra'!$J$8</f>
        <v>10110.714599999999</v>
      </c>
      <c r="G1429" s="65">
        <v>0.25</v>
      </c>
      <c r="H1429" s="226">
        <f t="shared" ref="H1429:H1430" si="130">PRODUCT(F1429*G1429)</f>
        <v>2527.6786499999998</v>
      </c>
      <c r="I1429" s="69"/>
      <c r="J1429" s="69"/>
      <c r="K1429" s="69"/>
      <c r="L1429" s="69"/>
      <c r="M1429" s="69"/>
      <c r="N1429" s="69"/>
      <c r="O1429" s="69"/>
      <c r="P1429" s="69"/>
      <c r="Q1429" s="69"/>
      <c r="R1429" s="69"/>
      <c r="S1429" s="69"/>
      <c r="T1429" s="69"/>
      <c r="U1429" s="69"/>
      <c r="V1429" s="69"/>
      <c r="W1429" s="69"/>
      <c r="X1429" s="69"/>
      <c r="Y1429" s="69"/>
      <c r="Z1429" s="69"/>
      <c r="AA1429" s="69"/>
      <c r="AB1429" s="69"/>
    </row>
    <row r="1430" spans="1:28" ht="15" customHeight="1" x14ac:dyDescent="0.2">
      <c r="A1430" s="255"/>
      <c r="B1430" s="668" t="s">
        <v>137</v>
      </c>
      <c r="C1430" s="572"/>
      <c r="D1430" s="227"/>
      <c r="E1430" s="174" t="s">
        <v>134</v>
      </c>
      <c r="F1430" s="175">
        <f>+'Mano de Obra'!$J$10</f>
        <v>8600.5962</v>
      </c>
      <c r="G1430" s="65">
        <v>0.65</v>
      </c>
      <c r="H1430" s="226">
        <f t="shared" si="130"/>
        <v>5590.38753</v>
      </c>
      <c r="I1430" s="69"/>
      <c r="J1430" s="69"/>
      <c r="K1430" s="69"/>
      <c r="L1430" s="69"/>
      <c r="M1430" s="69"/>
      <c r="N1430" s="69"/>
      <c r="O1430" s="69"/>
      <c r="P1430" s="69"/>
      <c r="Q1430" s="69"/>
      <c r="R1430" s="69"/>
      <c r="S1430" s="69"/>
      <c r="T1430" s="69"/>
      <c r="U1430" s="69"/>
      <c r="V1430" s="69"/>
      <c r="W1430" s="69"/>
      <c r="X1430" s="69"/>
      <c r="Y1430" s="69"/>
      <c r="Z1430" s="69"/>
      <c r="AA1430" s="69"/>
      <c r="AB1430" s="69"/>
    </row>
    <row r="1431" spans="1:28" ht="15" customHeight="1" x14ac:dyDescent="0.2">
      <c r="A1431" s="255"/>
      <c r="B1431" s="669"/>
      <c r="C1431" s="670"/>
      <c r="D1431" s="246"/>
      <c r="E1431" s="190"/>
      <c r="F1431" s="247"/>
      <c r="G1431" s="232"/>
      <c r="H1431" s="248"/>
      <c r="I1431" s="69"/>
      <c r="J1431" s="69"/>
      <c r="K1431" s="69"/>
      <c r="L1431" s="69"/>
      <c r="M1431" s="69"/>
      <c r="N1431" s="69"/>
      <c r="O1431" s="69"/>
      <c r="P1431" s="69"/>
      <c r="Q1431" s="69"/>
      <c r="R1431" s="69"/>
      <c r="S1431" s="69"/>
      <c r="T1431" s="69"/>
      <c r="U1431" s="69"/>
      <c r="V1431" s="69"/>
      <c r="W1431" s="69"/>
      <c r="X1431" s="69"/>
      <c r="Y1431" s="69"/>
      <c r="Z1431" s="69"/>
      <c r="AA1431" s="69"/>
      <c r="AB1431" s="69"/>
    </row>
    <row r="1432" spans="1:28" ht="15" customHeight="1" x14ac:dyDescent="0.2">
      <c r="A1432" s="255"/>
      <c r="B1432" s="194"/>
      <c r="C1432" s="234"/>
      <c r="D1432" s="234"/>
      <c r="E1432" s="165"/>
      <c r="F1432" s="166"/>
      <c r="G1432" s="178"/>
      <c r="H1432" s="61"/>
      <c r="I1432" s="69"/>
      <c r="J1432" s="69"/>
      <c r="K1432" s="69"/>
      <c r="L1432" s="69"/>
      <c r="M1432" s="69"/>
      <c r="N1432" s="69"/>
      <c r="O1432" s="69"/>
      <c r="P1432" s="69"/>
      <c r="Q1432" s="69"/>
      <c r="R1432" s="69"/>
      <c r="S1432" s="69"/>
      <c r="T1432" s="69"/>
      <c r="U1432" s="69"/>
      <c r="V1432" s="69"/>
      <c r="W1432" s="69"/>
      <c r="X1432" s="69"/>
      <c r="Y1432" s="69"/>
      <c r="Z1432" s="69"/>
      <c r="AA1432" s="69"/>
      <c r="AB1432" s="69"/>
    </row>
    <row r="1433" spans="1:28" ht="15" customHeight="1" x14ac:dyDescent="0.25">
      <c r="A1433" s="255"/>
      <c r="B1433" s="197"/>
      <c r="C1433" s="60"/>
      <c r="D1433" s="60"/>
      <c r="E1433" s="165"/>
      <c r="F1433" s="166"/>
      <c r="G1433" s="235" t="s">
        <v>136</v>
      </c>
      <c r="H1433" s="236">
        <f>SUM(H1423,H1428)</f>
        <v>14045.518234683157</v>
      </c>
      <c r="I1433" s="69"/>
      <c r="J1433" s="69"/>
      <c r="K1433" s="69"/>
      <c r="L1433" s="69"/>
      <c r="M1433" s="69"/>
      <c r="N1433" s="69"/>
      <c r="O1433" s="69"/>
      <c r="P1433" s="69"/>
      <c r="Q1433" s="69"/>
      <c r="R1433" s="69"/>
      <c r="S1433" s="69"/>
      <c r="T1433" s="69"/>
      <c r="U1433" s="69"/>
      <c r="V1433" s="69"/>
      <c r="W1433" s="69"/>
      <c r="X1433" s="69"/>
      <c r="Y1433" s="69"/>
      <c r="Z1433" s="69"/>
      <c r="AA1433" s="69"/>
      <c r="AB1433" s="69"/>
    </row>
    <row r="1434" spans="1:28" ht="15" customHeight="1" x14ac:dyDescent="0.25">
      <c r="A1434" s="255"/>
      <c r="B1434" s="200"/>
      <c r="C1434" s="84"/>
      <c r="D1434" s="84"/>
      <c r="E1434" s="165"/>
      <c r="F1434" s="166"/>
      <c r="G1434" s="178"/>
      <c r="H1434" s="201"/>
      <c r="I1434" s="69"/>
      <c r="J1434" s="69"/>
      <c r="K1434" s="69"/>
      <c r="L1434" s="69"/>
      <c r="M1434" s="69"/>
      <c r="N1434" s="69"/>
      <c r="O1434" s="69"/>
      <c r="P1434" s="69"/>
      <c r="Q1434" s="69"/>
      <c r="R1434" s="69"/>
      <c r="S1434" s="69"/>
      <c r="T1434" s="69"/>
      <c r="U1434" s="69"/>
      <c r="V1434" s="69"/>
      <c r="W1434" s="69"/>
      <c r="X1434" s="69"/>
      <c r="Y1434" s="69"/>
      <c r="Z1434" s="69"/>
      <c r="AA1434" s="69"/>
      <c r="AB1434" s="69"/>
    </row>
    <row r="1435" spans="1:28" ht="15" customHeight="1" x14ac:dyDescent="0.2">
      <c r="A1435" s="255"/>
      <c r="B1435" s="197"/>
      <c r="C1435" s="60"/>
      <c r="D1435" s="60"/>
      <c r="E1435" s="165"/>
      <c r="F1435" s="166"/>
      <c r="G1435" s="60"/>
      <c r="H1435" s="61"/>
      <c r="I1435" s="69"/>
      <c r="J1435" s="69"/>
      <c r="K1435" s="69"/>
      <c r="L1435" s="69"/>
      <c r="M1435" s="69"/>
      <c r="N1435" s="69"/>
      <c r="O1435" s="69"/>
      <c r="P1435" s="69"/>
      <c r="Q1435" s="69"/>
      <c r="R1435" s="69"/>
      <c r="S1435" s="69"/>
      <c r="T1435" s="69"/>
      <c r="U1435" s="69"/>
      <c r="V1435" s="69"/>
      <c r="W1435" s="69"/>
      <c r="X1435" s="69"/>
      <c r="Y1435" s="69"/>
      <c r="Z1435" s="69"/>
      <c r="AA1435" s="69"/>
      <c r="AB1435" s="69"/>
    </row>
    <row r="1436" spans="1:28" ht="15" customHeight="1" thickBot="1" x14ac:dyDescent="0.3">
      <c r="A1436" s="255"/>
      <c r="B1436" s="256"/>
      <c r="C1436" s="257"/>
      <c r="D1436" s="257"/>
      <c r="E1436" s="258"/>
      <c r="F1436" s="259"/>
      <c r="G1436" s="260"/>
      <c r="H1436" s="261"/>
      <c r="I1436" s="69"/>
      <c r="J1436" s="69"/>
      <c r="K1436" s="69"/>
      <c r="L1436" s="69"/>
      <c r="M1436" s="69"/>
      <c r="N1436" s="69"/>
      <c r="O1436" s="69"/>
      <c r="P1436" s="69"/>
      <c r="Q1436" s="69"/>
      <c r="R1436" s="69"/>
      <c r="S1436" s="69"/>
      <c r="T1436" s="69"/>
      <c r="U1436" s="69"/>
      <c r="V1436" s="69"/>
      <c r="W1436" s="69"/>
      <c r="X1436" s="69"/>
      <c r="Y1436" s="69"/>
      <c r="Z1436" s="69"/>
      <c r="AA1436" s="69"/>
      <c r="AB1436" s="69"/>
    </row>
    <row r="1437" spans="1:28" ht="15" customHeight="1" thickBot="1" x14ac:dyDescent="0.25">
      <c r="A1437" s="255"/>
      <c r="B1437" s="302">
        <f>+Presupuesto!A109</f>
        <v>21</v>
      </c>
      <c r="C1437" s="694" t="str">
        <f>+Presupuesto!B109</f>
        <v>LIMPIEZA FINAL DE OBRA</v>
      </c>
      <c r="D1437" s="672"/>
      <c r="E1437" s="672"/>
      <c r="F1437" s="672"/>
      <c r="G1437" s="672"/>
      <c r="H1437" s="673"/>
      <c r="I1437" s="69"/>
      <c r="J1437" s="69"/>
      <c r="K1437" s="69"/>
      <c r="L1437" s="69"/>
      <c r="M1437" s="69"/>
      <c r="N1437" s="69"/>
      <c r="O1437" s="69"/>
      <c r="P1437" s="69"/>
      <c r="Q1437" s="69"/>
      <c r="R1437" s="69"/>
      <c r="S1437" s="69"/>
      <c r="T1437" s="69"/>
      <c r="U1437" s="69"/>
      <c r="V1437" s="69"/>
      <c r="W1437" s="69"/>
      <c r="X1437" s="69"/>
      <c r="Y1437" s="69"/>
      <c r="Z1437" s="69"/>
      <c r="AA1437" s="69"/>
      <c r="AB1437" s="69"/>
    </row>
    <row r="1438" spans="1:28" ht="15" customHeight="1" x14ac:dyDescent="0.2">
      <c r="A1438" s="255"/>
      <c r="B1438" s="154" t="str">
        <f>+Presupuesto!A110</f>
        <v>21.1</v>
      </c>
      <c r="C1438" s="674" t="str">
        <f>+Presupuesto!B110</f>
        <v>Limpieza final de obra</v>
      </c>
      <c r="D1438" s="672"/>
      <c r="E1438" s="672"/>
      <c r="F1438" s="672"/>
      <c r="G1438" s="673"/>
      <c r="H1438" s="155" t="str">
        <f>+Presupuesto!C110</f>
        <v>gl</v>
      </c>
      <c r="I1438" s="69"/>
      <c r="J1438" s="69"/>
      <c r="K1438" s="69"/>
      <c r="L1438" s="69"/>
      <c r="M1438" s="69"/>
      <c r="N1438" s="69"/>
      <c r="O1438" s="69"/>
      <c r="P1438" s="69"/>
      <c r="Q1438" s="69"/>
      <c r="R1438" s="69"/>
      <c r="S1438" s="69"/>
      <c r="T1438" s="69"/>
      <c r="U1438" s="69"/>
      <c r="V1438" s="69"/>
      <c r="W1438" s="69"/>
      <c r="X1438" s="69"/>
      <c r="Y1438" s="69"/>
      <c r="Z1438" s="69"/>
      <c r="AA1438" s="69"/>
      <c r="AB1438" s="69"/>
    </row>
    <row r="1439" spans="1:28" ht="15" customHeight="1" x14ac:dyDescent="0.25">
      <c r="A1439" s="255"/>
      <c r="B1439" s="675" t="s">
        <v>126</v>
      </c>
      <c r="C1439" s="676"/>
      <c r="D1439" s="214"/>
      <c r="E1439" s="678" t="s">
        <v>123</v>
      </c>
      <c r="F1439" s="157" t="s">
        <v>127</v>
      </c>
      <c r="G1439" s="215" t="s">
        <v>128</v>
      </c>
      <c r="H1439" s="216" t="s">
        <v>127</v>
      </c>
      <c r="I1439" s="69"/>
      <c r="J1439" s="69"/>
      <c r="K1439" s="69"/>
      <c r="L1439" s="69"/>
      <c r="M1439" s="69"/>
      <c r="N1439" s="69"/>
      <c r="O1439" s="69"/>
      <c r="P1439" s="69"/>
      <c r="Q1439" s="69"/>
      <c r="R1439" s="69"/>
      <c r="S1439" s="69"/>
      <c r="T1439" s="69"/>
      <c r="U1439" s="69"/>
      <c r="V1439" s="69"/>
      <c r="W1439" s="69"/>
      <c r="X1439" s="69"/>
      <c r="Y1439" s="69"/>
      <c r="Z1439" s="69"/>
      <c r="AA1439" s="69"/>
      <c r="AB1439" s="69"/>
    </row>
    <row r="1440" spans="1:28" ht="15" customHeight="1" x14ac:dyDescent="0.25">
      <c r="A1440" s="255"/>
      <c r="B1440" s="677"/>
      <c r="C1440" s="659"/>
      <c r="D1440" s="217"/>
      <c r="E1440" s="679"/>
      <c r="F1440" s="161" t="s">
        <v>129</v>
      </c>
      <c r="G1440" s="218" t="s">
        <v>130</v>
      </c>
      <c r="H1440" s="219" t="s">
        <v>124</v>
      </c>
      <c r="I1440" s="69"/>
      <c r="J1440" s="69"/>
      <c r="K1440" s="69"/>
      <c r="L1440" s="69"/>
      <c r="M1440" s="69"/>
      <c r="N1440" s="69"/>
      <c r="O1440" s="69"/>
      <c r="P1440" s="69"/>
      <c r="Q1440" s="69"/>
      <c r="R1440" s="69"/>
      <c r="S1440" s="69"/>
      <c r="T1440" s="69"/>
      <c r="U1440" s="69"/>
      <c r="V1440" s="69"/>
      <c r="W1440" s="69"/>
      <c r="X1440" s="69"/>
      <c r="Y1440" s="69"/>
      <c r="Z1440" s="69"/>
      <c r="AA1440" s="69"/>
      <c r="AB1440" s="69"/>
    </row>
    <row r="1441" spans="1:28" ht="15" customHeight="1" x14ac:dyDescent="0.2">
      <c r="A1441" s="255"/>
      <c r="B1441" s="164"/>
      <c r="C1441" s="86"/>
      <c r="D1441" s="86"/>
      <c r="E1441" s="165"/>
      <c r="F1441" s="166"/>
      <c r="G1441" s="86"/>
      <c r="H1441" s="220"/>
      <c r="I1441" s="69"/>
      <c r="J1441" s="69"/>
      <c r="K1441" s="69"/>
      <c r="L1441" s="69"/>
      <c r="M1441" s="69"/>
      <c r="N1441" s="69"/>
      <c r="O1441" s="69"/>
      <c r="P1441" s="69"/>
      <c r="Q1441" s="69"/>
      <c r="R1441" s="69"/>
      <c r="S1441" s="69"/>
      <c r="T1441" s="69"/>
      <c r="U1441" s="69"/>
      <c r="V1441" s="69"/>
      <c r="W1441" s="69"/>
      <c r="X1441" s="69"/>
      <c r="Y1441" s="69"/>
      <c r="Z1441" s="69"/>
      <c r="AA1441" s="69"/>
      <c r="AB1441" s="69"/>
    </row>
    <row r="1442" spans="1:28" ht="15" customHeight="1" x14ac:dyDescent="0.25">
      <c r="A1442" s="255"/>
      <c r="B1442" s="695" t="s">
        <v>131</v>
      </c>
      <c r="C1442" s="661"/>
      <c r="D1442" s="221"/>
      <c r="E1442" s="168"/>
      <c r="F1442" s="169"/>
      <c r="G1442" s="222"/>
      <c r="H1442" s="223">
        <f>SUM(H1443)</f>
        <v>71949.767121004741</v>
      </c>
      <c r="I1442" s="69"/>
      <c r="J1442" s="69"/>
      <c r="K1442" s="69"/>
      <c r="L1442" s="69"/>
      <c r="M1442" s="69"/>
      <c r="N1442" s="69"/>
      <c r="O1442" s="69"/>
      <c r="P1442" s="69"/>
      <c r="Q1442" s="69"/>
      <c r="R1442" s="69"/>
      <c r="S1442" s="69"/>
      <c r="T1442" s="69"/>
      <c r="U1442" s="69"/>
      <c r="V1442" s="69"/>
      <c r="W1442" s="69"/>
      <c r="X1442" s="69"/>
      <c r="Y1442" s="69"/>
      <c r="Z1442" s="69"/>
      <c r="AA1442" s="69"/>
      <c r="AB1442" s="69"/>
    </row>
    <row r="1443" spans="1:28" ht="15" customHeight="1" x14ac:dyDescent="0.25">
      <c r="A1443" s="255"/>
      <c r="B1443" s="171" t="str">
        <f>+'Lista de Precios'!B10</f>
        <v>Contenedores</v>
      </c>
      <c r="C1443" s="224"/>
      <c r="D1443" s="277"/>
      <c r="E1443" s="174" t="str">
        <f>+'Lista de Precios'!C10</f>
        <v>un</v>
      </c>
      <c r="F1443" s="175">
        <f>+'Lista de Precios'!D10</f>
        <v>71949.767121004741</v>
      </c>
      <c r="G1443" s="65">
        <v>1</v>
      </c>
      <c r="H1443" s="226">
        <f>PRODUCT(F1443*G1443)</f>
        <v>71949.767121004741</v>
      </c>
      <c r="I1443" s="69"/>
      <c r="J1443" s="69"/>
      <c r="K1443" s="69"/>
      <c r="L1443" s="69"/>
      <c r="M1443" s="69"/>
      <c r="N1443" s="69"/>
      <c r="O1443" s="69"/>
      <c r="P1443" s="69"/>
      <c r="Q1443" s="69"/>
      <c r="R1443" s="69"/>
      <c r="S1443" s="69"/>
      <c r="T1443" s="69"/>
      <c r="U1443" s="69"/>
      <c r="V1443" s="69"/>
      <c r="W1443" s="69"/>
      <c r="X1443" s="69"/>
      <c r="Y1443" s="69"/>
      <c r="Z1443" s="69"/>
      <c r="AA1443" s="69"/>
      <c r="AB1443" s="69"/>
    </row>
    <row r="1444" spans="1:28" ht="15" customHeight="1" x14ac:dyDescent="0.25">
      <c r="A1444" s="255"/>
      <c r="B1444" s="209"/>
      <c r="C1444" s="227"/>
      <c r="D1444" s="277"/>
      <c r="E1444" s="174"/>
      <c r="F1444" s="175"/>
      <c r="G1444" s="65"/>
      <c r="H1444" s="226"/>
      <c r="I1444" s="69"/>
      <c r="J1444" s="69"/>
      <c r="K1444" s="69"/>
      <c r="L1444" s="69"/>
      <c r="M1444" s="69"/>
      <c r="N1444" s="69"/>
      <c r="O1444" s="69"/>
      <c r="P1444" s="69"/>
      <c r="Q1444" s="69"/>
      <c r="R1444" s="69"/>
      <c r="S1444" s="69"/>
      <c r="T1444" s="69"/>
      <c r="U1444" s="69"/>
      <c r="V1444" s="69"/>
      <c r="W1444" s="69"/>
      <c r="X1444" s="69"/>
      <c r="Y1444" s="69"/>
      <c r="Z1444" s="69"/>
      <c r="AA1444" s="69"/>
      <c r="AB1444" s="69"/>
    </row>
    <row r="1445" spans="1:28" ht="15" customHeight="1" x14ac:dyDescent="0.25">
      <c r="A1445" s="255"/>
      <c r="B1445" s="681" t="s">
        <v>132</v>
      </c>
      <c r="C1445" s="572"/>
      <c r="D1445" s="228"/>
      <c r="E1445" s="183"/>
      <c r="F1445" s="184"/>
      <c r="G1445" s="229"/>
      <c r="H1445" s="230">
        <f>SUM(H1446)</f>
        <v>137609.5392</v>
      </c>
      <c r="I1445" s="69"/>
      <c r="J1445" s="69"/>
      <c r="K1445" s="69"/>
      <c r="L1445" s="69"/>
      <c r="M1445" s="69"/>
      <c r="N1445" s="69"/>
      <c r="O1445" s="69"/>
      <c r="P1445" s="69"/>
      <c r="Q1445" s="69"/>
      <c r="R1445" s="69"/>
      <c r="S1445" s="69"/>
      <c r="T1445" s="69"/>
      <c r="U1445" s="69"/>
      <c r="V1445" s="69"/>
      <c r="W1445" s="69"/>
      <c r="X1445" s="69"/>
      <c r="Y1445" s="69"/>
      <c r="Z1445" s="69"/>
      <c r="AA1445" s="69"/>
      <c r="AB1445" s="69"/>
    </row>
    <row r="1446" spans="1:28" ht="15" customHeight="1" x14ac:dyDescent="0.2">
      <c r="A1446" s="255"/>
      <c r="B1446" s="668" t="s">
        <v>137</v>
      </c>
      <c r="C1446" s="572"/>
      <c r="D1446" s="227"/>
      <c r="E1446" s="174" t="s">
        <v>134</v>
      </c>
      <c r="F1446" s="175">
        <f>+'Mano de Obra'!$J$10</f>
        <v>8600.5962</v>
      </c>
      <c r="G1446" s="65">
        <v>16</v>
      </c>
      <c r="H1446" s="226">
        <f>PRODUCT(F1446*G1446)</f>
        <v>137609.5392</v>
      </c>
      <c r="I1446" s="69"/>
      <c r="J1446" s="69"/>
      <c r="K1446" s="69"/>
      <c r="L1446" s="69"/>
      <c r="M1446" s="69"/>
      <c r="N1446" s="69"/>
      <c r="O1446" s="69"/>
      <c r="P1446" s="69"/>
      <c r="Q1446" s="69"/>
      <c r="R1446" s="69"/>
      <c r="S1446" s="69"/>
      <c r="T1446" s="69"/>
      <c r="U1446" s="69"/>
      <c r="V1446" s="69"/>
      <c r="W1446" s="69"/>
      <c r="X1446" s="69"/>
      <c r="Y1446" s="69"/>
      <c r="Z1446" s="69"/>
      <c r="AA1446" s="69"/>
      <c r="AB1446" s="69"/>
    </row>
    <row r="1447" spans="1:28" ht="15" customHeight="1" x14ac:dyDescent="0.2">
      <c r="A1447" s="255"/>
      <c r="B1447" s="669"/>
      <c r="C1447" s="670"/>
      <c r="D1447" s="246"/>
      <c r="E1447" s="190"/>
      <c r="F1447" s="247"/>
      <c r="G1447" s="232"/>
      <c r="H1447" s="248"/>
      <c r="I1447" s="69"/>
      <c r="J1447" s="69"/>
      <c r="K1447" s="69"/>
      <c r="L1447" s="69"/>
      <c r="M1447" s="69"/>
      <c r="N1447" s="69"/>
      <c r="O1447" s="69"/>
      <c r="P1447" s="69"/>
      <c r="Q1447" s="69"/>
      <c r="R1447" s="69"/>
      <c r="S1447" s="69"/>
      <c r="T1447" s="69"/>
      <c r="U1447" s="69"/>
      <c r="V1447" s="69"/>
      <c r="W1447" s="69"/>
      <c r="X1447" s="69"/>
      <c r="Y1447" s="69"/>
      <c r="Z1447" s="69"/>
      <c r="AA1447" s="69"/>
      <c r="AB1447" s="69"/>
    </row>
    <row r="1448" spans="1:28" ht="15" customHeight="1" x14ac:dyDescent="0.2">
      <c r="A1448" s="255"/>
      <c r="B1448" s="194"/>
      <c r="C1448" s="234"/>
      <c r="D1448" s="234"/>
      <c r="E1448" s="165"/>
      <c r="F1448" s="166"/>
      <c r="G1448" s="178"/>
      <c r="H1448" s="61"/>
      <c r="I1448" s="69"/>
      <c r="J1448" s="69"/>
      <c r="K1448" s="69"/>
      <c r="L1448" s="69"/>
      <c r="M1448" s="69"/>
      <c r="N1448" s="69"/>
      <c r="O1448" s="69"/>
      <c r="P1448" s="69"/>
      <c r="Q1448" s="69"/>
      <c r="R1448" s="69"/>
      <c r="S1448" s="69"/>
      <c r="T1448" s="69"/>
      <c r="U1448" s="69"/>
      <c r="V1448" s="69"/>
      <c r="W1448" s="69"/>
      <c r="X1448" s="69"/>
      <c r="Y1448" s="69"/>
      <c r="Z1448" s="69"/>
      <c r="AA1448" s="69"/>
      <c r="AB1448" s="69"/>
    </row>
    <row r="1449" spans="1:28" ht="15" customHeight="1" x14ac:dyDescent="0.25">
      <c r="A1449" s="255"/>
      <c r="B1449" s="197"/>
      <c r="C1449" s="60"/>
      <c r="D1449" s="60"/>
      <c r="E1449" s="165"/>
      <c r="F1449" s="166"/>
      <c r="G1449" s="235" t="s">
        <v>136</v>
      </c>
      <c r="H1449" s="236">
        <f>SUM(H1442,H1445)</f>
        <v>209559.30632100475</v>
      </c>
      <c r="I1449" s="69"/>
      <c r="J1449" s="69"/>
      <c r="K1449" s="69"/>
      <c r="L1449" s="69"/>
      <c r="M1449" s="69"/>
      <c r="N1449" s="69"/>
      <c r="O1449" s="69"/>
      <c r="P1449" s="69"/>
      <c r="Q1449" s="69"/>
      <c r="R1449" s="69"/>
      <c r="S1449" s="69"/>
      <c r="T1449" s="69"/>
      <c r="U1449" s="69"/>
      <c r="V1449" s="69"/>
      <c r="W1449" s="69"/>
      <c r="X1449" s="69"/>
      <c r="Y1449" s="69"/>
      <c r="Z1449" s="69"/>
      <c r="AA1449" s="69"/>
      <c r="AB1449" s="69"/>
    </row>
    <row r="1450" spans="1:28" ht="15" customHeight="1" x14ac:dyDescent="0.25">
      <c r="A1450" s="255"/>
      <c r="B1450" s="200"/>
      <c r="C1450" s="84"/>
      <c r="D1450" s="84"/>
      <c r="E1450" s="165"/>
      <c r="F1450" s="166"/>
      <c r="G1450" s="178"/>
      <c r="H1450" s="201"/>
      <c r="I1450" s="69"/>
      <c r="J1450" s="69"/>
      <c r="K1450" s="69"/>
      <c r="L1450" s="69"/>
      <c r="M1450" s="69"/>
      <c r="N1450" s="69"/>
      <c r="O1450" s="69"/>
      <c r="P1450" s="69"/>
      <c r="Q1450" s="69"/>
      <c r="R1450" s="69"/>
      <c r="S1450" s="69"/>
      <c r="T1450" s="69"/>
      <c r="U1450" s="69"/>
      <c r="V1450" s="69"/>
      <c r="W1450" s="69"/>
      <c r="X1450" s="69"/>
      <c r="Y1450" s="69"/>
      <c r="Z1450" s="69"/>
      <c r="AA1450" s="69"/>
      <c r="AB1450" s="69"/>
    </row>
    <row r="1451" spans="1:28" ht="15" customHeight="1" x14ac:dyDescent="0.25">
      <c r="A1451" s="255"/>
      <c r="B1451" s="200"/>
      <c r="C1451" s="84"/>
      <c r="D1451" s="84"/>
      <c r="E1451" s="165"/>
      <c r="F1451" s="166"/>
      <c r="G1451" s="178"/>
      <c r="H1451" s="201"/>
      <c r="I1451" s="69"/>
      <c r="J1451" s="69"/>
      <c r="K1451" s="69"/>
      <c r="L1451" s="69"/>
      <c r="M1451" s="69"/>
      <c r="N1451" s="69"/>
      <c r="O1451" s="69"/>
      <c r="P1451" s="69"/>
      <c r="Q1451" s="69"/>
      <c r="R1451" s="69"/>
      <c r="S1451" s="69"/>
      <c r="T1451" s="69"/>
      <c r="U1451" s="69"/>
      <c r="V1451" s="69"/>
      <c r="W1451" s="69"/>
      <c r="X1451" s="69"/>
      <c r="Y1451" s="69"/>
      <c r="Z1451" s="69"/>
      <c r="AA1451" s="69"/>
      <c r="AB1451" s="69"/>
    </row>
    <row r="1452" spans="1:28" ht="15" customHeight="1" x14ac:dyDescent="0.2">
      <c r="A1452" s="255"/>
      <c r="B1452" s="197"/>
      <c r="C1452" s="60"/>
      <c r="D1452" s="60"/>
      <c r="E1452" s="165"/>
      <c r="F1452" s="166"/>
      <c r="G1452" s="60"/>
      <c r="H1452" s="61"/>
      <c r="I1452" s="69"/>
      <c r="J1452" s="69"/>
      <c r="K1452" s="69"/>
      <c r="L1452" s="69"/>
      <c r="M1452" s="69"/>
      <c r="N1452" s="69"/>
      <c r="O1452" s="69"/>
      <c r="P1452" s="69"/>
      <c r="Q1452" s="69"/>
      <c r="R1452" s="69"/>
      <c r="S1452" s="69"/>
      <c r="T1452" s="69"/>
      <c r="U1452" s="69"/>
      <c r="V1452" s="69"/>
      <c r="W1452" s="69"/>
      <c r="X1452" s="69"/>
      <c r="Y1452" s="69"/>
      <c r="Z1452" s="69"/>
      <c r="AA1452" s="69"/>
      <c r="AB1452" s="69"/>
    </row>
    <row r="1453" spans="1:28" ht="15" customHeight="1" x14ac:dyDescent="0.25">
      <c r="A1453" s="255"/>
      <c r="B1453" s="256"/>
      <c r="C1453" s="257"/>
      <c r="D1453" s="257"/>
      <c r="E1453" s="258"/>
      <c r="F1453" s="259"/>
      <c r="G1453" s="260"/>
      <c r="H1453" s="261"/>
      <c r="I1453" s="69"/>
      <c r="J1453" s="69"/>
      <c r="K1453" s="69"/>
      <c r="L1453" s="69"/>
      <c r="M1453" s="69"/>
      <c r="N1453" s="69"/>
      <c r="O1453" s="69"/>
      <c r="P1453" s="69"/>
      <c r="Q1453" s="69"/>
      <c r="R1453" s="69"/>
      <c r="S1453" s="69"/>
      <c r="T1453" s="69"/>
      <c r="U1453" s="69"/>
      <c r="V1453" s="69"/>
      <c r="W1453" s="69"/>
      <c r="X1453" s="69"/>
      <c r="Y1453" s="69"/>
      <c r="Z1453" s="69"/>
      <c r="AA1453" s="69"/>
      <c r="AB1453" s="69"/>
    </row>
    <row r="1454" spans="1:28" ht="15" customHeight="1" x14ac:dyDescent="0.2">
      <c r="A1454" s="255"/>
      <c r="B1454" s="262"/>
      <c r="C1454" s="69"/>
      <c r="D1454" s="69"/>
      <c r="E1454" s="258"/>
      <c r="F1454" s="259"/>
      <c r="G1454" s="69"/>
      <c r="H1454" s="263"/>
      <c r="I1454" s="69"/>
      <c r="J1454" s="69"/>
      <c r="K1454" s="69"/>
      <c r="L1454" s="69"/>
      <c r="M1454" s="69"/>
      <c r="N1454" s="69"/>
      <c r="O1454" s="69"/>
      <c r="P1454" s="69"/>
      <c r="Q1454" s="69"/>
      <c r="R1454" s="69"/>
      <c r="S1454" s="69"/>
      <c r="T1454" s="69"/>
      <c r="U1454" s="69"/>
      <c r="V1454" s="69"/>
      <c r="W1454" s="69"/>
      <c r="X1454" s="69"/>
      <c r="Y1454" s="69"/>
      <c r="Z1454" s="69"/>
      <c r="AA1454" s="69"/>
      <c r="AB1454" s="69"/>
    </row>
    <row r="1455" spans="1:28" ht="15" customHeight="1" x14ac:dyDescent="0.2">
      <c r="A1455" s="255"/>
      <c r="B1455" s="262"/>
      <c r="C1455" s="69"/>
      <c r="D1455" s="69"/>
      <c r="E1455" s="258"/>
      <c r="F1455" s="259"/>
      <c r="G1455" s="69"/>
      <c r="H1455" s="263"/>
      <c r="I1455" s="69"/>
      <c r="J1455" s="69"/>
      <c r="K1455" s="69"/>
      <c r="L1455" s="69"/>
      <c r="M1455" s="69"/>
      <c r="N1455" s="69"/>
      <c r="O1455" s="69"/>
      <c r="P1455" s="69"/>
      <c r="Q1455" s="69"/>
      <c r="R1455" s="69"/>
      <c r="S1455" s="69"/>
      <c r="T1455" s="69"/>
      <c r="U1455" s="69"/>
      <c r="V1455" s="69"/>
      <c r="W1455" s="69"/>
      <c r="X1455" s="69"/>
      <c r="Y1455" s="69"/>
      <c r="Z1455" s="69"/>
      <c r="AA1455" s="69"/>
      <c r="AB1455" s="69"/>
    </row>
    <row r="1456" spans="1:28" ht="15" customHeight="1" x14ac:dyDescent="0.2">
      <c r="A1456" s="255"/>
      <c r="B1456" s="262"/>
      <c r="C1456" s="69"/>
      <c r="D1456" s="69"/>
      <c r="E1456" s="258"/>
      <c r="F1456" s="259"/>
      <c r="G1456" s="69"/>
      <c r="H1456" s="263"/>
      <c r="I1456" s="69"/>
      <c r="J1456" s="69"/>
      <c r="K1456" s="69"/>
      <c r="L1456" s="69"/>
      <c r="M1456" s="69"/>
      <c r="N1456" s="69"/>
      <c r="O1456" s="69"/>
      <c r="P1456" s="69"/>
      <c r="Q1456" s="69"/>
      <c r="R1456" s="69"/>
      <c r="S1456" s="69"/>
      <c r="T1456" s="69"/>
      <c r="U1456" s="69"/>
      <c r="V1456" s="69"/>
      <c r="W1456" s="69"/>
      <c r="X1456" s="69"/>
      <c r="Y1456" s="69"/>
      <c r="Z1456" s="69"/>
      <c r="AA1456" s="69"/>
      <c r="AB1456" s="69"/>
    </row>
    <row r="1457" spans="1:28" ht="15" customHeight="1" x14ac:dyDescent="0.25">
      <c r="A1457" s="255"/>
      <c r="B1457" s="262"/>
      <c r="C1457" s="69"/>
      <c r="D1457" s="69"/>
      <c r="E1457" s="258"/>
      <c r="F1457" s="259"/>
      <c r="G1457" s="303"/>
      <c r="H1457" s="261"/>
      <c r="I1457" s="69"/>
      <c r="J1457" s="69"/>
      <c r="K1457" s="69"/>
      <c r="L1457" s="69"/>
      <c r="M1457" s="69"/>
      <c r="N1457" s="69"/>
      <c r="O1457" s="69"/>
      <c r="P1457" s="69"/>
      <c r="Q1457" s="69"/>
      <c r="R1457" s="69"/>
      <c r="S1457" s="69"/>
      <c r="T1457" s="69"/>
      <c r="U1457" s="69"/>
      <c r="V1457" s="69"/>
      <c r="W1457" s="69"/>
      <c r="X1457" s="69"/>
      <c r="Y1457" s="69"/>
      <c r="Z1457" s="69"/>
      <c r="AA1457" s="69"/>
      <c r="AB1457" s="69"/>
    </row>
  </sheetData>
  <mergeCells count="590">
    <mergeCell ref="E277:E278"/>
    <mergeCell ref="B295:C295"/>
    <mergeCell ref="B296:C296"/>
    <mergeCell ref="B297:C297"/>
    <mergeCell ref="B298:C298"/>
    <mergeCell ref="B866:C866"/>
    <mergeCell ref="B923:C923"/>
    <mergeCell ref="B924:C924"/>
    <mergeCell ref="B925:C925"/>
    <mergeCell ref="B826:C827"/>
    <mergeCell ref="E826:E827"/>
    <mergeCell ref="B846:C846"/>
    <mergeCell ref="B857:C858"/>
    <mergeCell ref="E857:E858"/>
    <mergeCell ref="B860:C860"/>
    <mergeCell ref="B865:C865"/>
    <mergeCell ref="C395:H395"/>
    <mergeCell ref="C396:G396"/>
    <mergeCell ref="B397:C398"/>
    <mergeCell ref="E397:E398"/>
    <mergeCell ref="B606:C607"/>
    <mergeCell ref="E606:E607"/>
    <mergeCell ref="B419:C419"/>
    <mergeCell ref="B424:C424"/>
    <mergeCell ref="B926:C926"/>
    <mergeCell ref="B886:C886"/>
    <mergeCell ref="C892:H892"/>
    <mergeCell ref="C893:G893"/>
    <mergeCell ref="B894:C895"/>
    <mergeCell ref="C376:H376"/>
    <mergeCell ref="C377:G377"/>
    <mergeCell ref="B378:C379"/>
    <mergeCell ref="E378:E379"/>
    <mergeCell ref="B381:C381"/>
    <mergeCell ref="B386:C386"/>
    <mergeCell ref="B387:C387"/>
    <mergeCell ref="B388:C388"/>
    <mergeCell ref="B389:C389"/>
    <mergeCell ref="B867:C867"/>
    <mergeCell ref="B868:C868"/>
    <mergeCell ref="C874:H874"/>
    <mergeCell ref="C875:G875"/>
    <mergeCell ref="B876:C877"/>
    <mergeCell ref="E876:E877"/>
    <mergeCell ref="B879:C879"/>
    <mergeCell ref="B883:C883"/>
    <mergeCell ref="B884:C884"/>
    <mergeCell ref="C825:G825"/>
    <mergeCell ref="B425:C425"/>
    <mergeCell ref="B426:C426"/>
    <mergeCell ref="B427:C427"/>
    <mergeCell ref="C434:G434"/>
    <mergeCell ref="B435:C436"/>
    <mergeCell ref="E435:E436"/>
    <mergeCell ref="B438:C438"/>
    <mergeCell ref="B577:C577"/>
    <mergeCell ref="B457:C457"/>
    <mergeCell ref="C433:H433"/>
    <mergeCell ref="B443:C443"/>
    <mergeCell ref="B444:C444"/>
    <mergeCell ref="C471:H471"/>
    <mergeCell ref="B445:C445"/>
    <mergeCell ref="B446:C446"/>
    <mergeCell ref="C452:H452"/>
    <mergeCell ref="C453:G453"/>
    <mergeCell ref="B454:C455"/>
    <mergeCell ref="E454:E455"/>
    <mergeCell ref="B462:C462"/>
    <mergeCell ref="B463:C463"/>
    <mergeCell ref="B464:C464"/>
    <mergeCell ref="B465:C465"/>
    <mergeCell ref="B847:C847"/>
    <mergeCell ref="B848:C848"/>
    <mergeCell ref="B849:C849"/>
    <mergeCell ref="C855:H855"/>
    <mergeCell ref="C472:G472"/>
    <mergeCell ref="B473:C474"/>
    <mergeCell ref="E473:E474"/>
    <mergeCell ref="B476:C476"/>
    <mergeCell ref="B481:C481"/>
    <mergeCell ref="B482:C482"/>
    <mergeCell ref="B483:C483"/>
    <mergeCell ref="B484:C484"/>
    <mergeCell ref="B533:C533"/>
    <mergeCell ref="B538:C538"/>
    <mergeCell ref="B539:C539"/>
    <mergeCell ref="B540:C540"/>
    <mergeCell ref="B541:C541"/>
    <mergeCell ref="B628:C628"/>
    <mergeCell ref="B609:C609"/>
    <mergeCell ref="B614:C614"/>
    <mergeCell ref="B615:C615"/>
    <mergeCell ref="B616:C616"/>
    <mergeCell ref="C605:G605"/>
    <mergeCell ref="B578:C578"/>
    <mergeCell ref="C856:G856"/>
    <mergeCell ref="B617:C617"/>
    <mergeCell ref="C623:H623"/>
    <mergeCell ref="C624:G624"/>
    <mergeCell ref="E625:E626"/>
    <mergeCell ref="B625:C626"/>
    <mergeCell ref="E587:E588"/>
    <mergeCell ref="B590:C590"/>
    <mergeCell ref="B595:C595"/>
    <mergeCell ref="B596:C596"/>
    <mergeCell ref="B597:C597"/>
    <mergeCell ref="B598:C598"/>
    <mergeCell ref="C604:H604"/>
    <mergeCell ref="B634:C634"/>
    <mergeCell ref="B635:C635"/>
    <mergeCell ref="B636:C636"/>
    <mergeCell ref="C642:H642"/>
    <mergeCell ref="C643:G643"/>
    <mergeCell ref="B644:C645"/>
    <mergeCell ref="E644:E645"/>
    <mergeCell ref="B647:C647"/>
    <mergeCell ref="B657:C657"/>
    <mergeCell ref="B658:C658"/>
    <mergeCell ref="B659:C659"/>
    <mergeCell ref="E998:E999"/>
    <mergeCell ref="B998:C999"/>
    <mergeCell ref="B1001:C1001"/>
    <mergeCell ref="B1010:C1010"/>
    <mergeCell ref="B1011:C1011"/>
    <mergeCell ref="B1012:C1012"/>
    <mergeCell ref="B1013:C1013"/>
    <mergeCell ref="C1019:H1019"/>
    <mergeCell ref="B885:C885"/>
    <mergeCell ref="C952:H952"/>
    <mergeCell ref="C953:G953"/>
    <mergeCell ref="B954:C955"/>
    <mergeCell ref="E954:E955"/>
    <mergeCell ref="B957:C957"/>
    <mergeCell ref="B943:C943"/>
    <mergeCell ref="B944:C944"/>
    <mergeCell ref="B945:C945"/>
    <mergeCell ref="B946:C946"/>
    <mergeCell ref="E934:E935"/>
    <mergeCell ref="E894:E895"/>
    <mergeCell ref="B897:C897"/>
    <mergeCell ref="C932:H932"/>
    <mergeCell ref="C933:G933"/>
    <mergeCell ref="B934:C935"/>
    <mergeCell ref="B1048:C1048"/>
    <mergeCell ref="B1066:C1066"/>
    <mergeCell ref="B1067:C1067"/>
    <mergeCell ref="B1068:C1068"/>
    <mergeCell ref="B1069:C1069"/>
    <mergeCell ref="C1075:H1075"/>
    <mergeCell ref="C1076:G1076"/>
    <mergeCell ref="B937:C937"/>
    <mergeCell ref="B1034:C1034"/>
    <mergeCell ref="B1035:C1035"/>
    <mergeCell ref="B1036:C1036"/>
    <mergeCell ref="B1037:C1037"/>
    <mergeCell ref="C1043:H1043"/>
    <mergeCell ref="C1044:G1044"/>
    <mergeCell ref="B1045:C1046"/>
    <mergeCell ref="E1045:E1046"/>
    <mergeCell ref="C1020:G1020"/>
    <mergeCell ref="B1021:C1022"/>
    <mergeCell ref="E1021:E1022"/>
    <mergeCell ref="B1024:C1024"/>
    <mergeCell ref="B989:C989"/>
    <mergeCell ref="B990:C990"/>
    <mergeCell ref="C996:H996"/>
    <mergeCell ref="C997:G997"/>
    <mergeCell ref="C1097:H1097"/>
    <mergeCell ref="C1098:G1098"/>
    <mergeCell ref="B1099:C1100"/>
    <mergeCell ref="E1099:E1100"/>
    <mergeCell ref="B1102:C1102"/>
    <mergeCell ref="B1077:C1078"/>
    <mergeCell ref="E1077:E1078"/>
    <mergeCell ref="B1080:C1080"/>
    <mergeCell ref="B1088:C1088"/>
    <mergeCell ref="B1089:C1089"/>
    <mergeCell ref="B1090:C1090"/>
    <mergeCell ref="B1091:C1091"/>
    <mergeCell ref="B1128:C1128"/>
    <mergeCell ref="B1129:C1129"/>
    <mergeCell ref="B1130:C1130"/>
    <mergeCell ref="B1131:C1131"/>
    <mergeCell ref="C1137:H1137"/>
    <mergeCell ref="C1138:G1138"/>
    <mergeCell ref="E1139:E1140"/>
    <mergeCell ref="B1139:C1140"/>
    <mergeCell ref="B1142:C1142"/>
    <mergeCell ref="B1148:C1148"/>
    <mergeCell ref="B1149:C1149"/>
    <mergeCell ref="B1150:C1150"/>
    <mergeCell ref="B1151:C1151"/>
    <mergeCell ref="C1157:H1157"/>
    <mergeCell ref="C1158:G1158"/>
    <mergeCell ref="B1159:C1160"/>
    <mergeCell ref="E1159:E1160"/>
    <mergeCell ref="B1162:C1162"/>
    <mergeCell ref="B1167:C1167"/>
    <mergeCell ref="B1168:C1168"/>
    <mergeCell ref="B1169:C1169"/>
    <mergeCell ref="B1170:C1170"/>
    <mergeCell ref="C1176:H1176"/>
    <mergeCell ref="C1177:G1177"/>
    <mergeCell ref="B1178:C1179"/>
    <mergeCell ref="E1178:E1179"/>
    <mergeCell ref="B1181:C1181"/>
    <mergeCell ref="B1185:C1185"/>
    <mergeCell ref="B1186:C1186"/>
    <mergeCell ref="B1187:C1187"/>
    <mergeCell ref="B1188:C1188"/>
    <mergeCell ref="C1194:H1194"/>
    <mergeCell ref="C1195:G1195"/>
    <mergeCell ref="B1196:C1197"/>
    <mergeCell ref="E1196:E1197"/>
    <mergeCell ref="B1199:C1199"/>
    <mergeCell ref="B1276:C1276"/>
    <mergeCell ref="C1238:H1238"/>
    <mergeCell ref="C1239:G1239"/>
    <mergeCell ref="B1240:C1241"/>
    <mergeCell ref="E1240:E1241"/>
    <mergeCell ref="B1243:C1243"/>
    <mergeCell ref="B1253:C1253"/>
    <mergeCell ref="B1201:C1201"/>
    <mergeCell ref="B1202:C1202"/>
    <mergeCell ref="B1203:C1203"/>
    <mergeCell ref="B1204:C1204"/>
    <mergeCell ref="C1211:H1211"/>
    <mergeCell ref="C1212:G1212"/>
    <mergeCell ref="B1213:C1214"/>
    <mergeCell ref="E1213:E1214"/>
    <mergeCell ref="B1216:C1216"/>
    <mergeCell ref="B1254:C1254"/>
    <mergeCell ref="B1255:C1255"/>
    <mergeCell ref="B1256:C1256"/>
    <mergeCell ref="B1294:C1294"/>
    <mergeCell ref="C1302:H1302"/>
    <mergeCell ref="C1303:G1303"/>
    <mergeCell ref="B1304:C1305"/>
    <mergeCell ref="E1304:E1305"/>
    <mergeCell ref="B1307:C1307"/>
    <mergeCell ref="B1313:C1313"/>
    <mergeCell ref="B1229:C1229"/>
    <mergeCell ref="B1230:C1230"/>
    <mergeCell ref="B1231:C1231"/>
    <mergeCell ref="B1232:C1232"/>
    <mergeCell ref="C1282:H1282"/>
    <mergeCell ref="C1283:G1283"/>
    <mergeCell ref="B1284:C1285"/>
    <mergeCell ref="E1284:E1285"/>
    <mergeCell ref="B1287:C1287"/>
    <mergeCell ref="C1262:H1262"/>
    <mergeCell ref="C1263:G1263"/>
    <mergeCell ref="B1264:C1265"/>
    <mergeCell ref="E1264:E1265"/>
    <mergeCell ref="B1267:C1267"/>
    <mergeCell ref="B1273:C1273"/>
    <mergeCell ref="B1274:C1274"/>
    <mergeCell ref="B1275:C1275"/>
    <mergeCell ref="B1352:C1352"/>
    <mergeCell ref="C1358:H1358"/>
    <mergeCell ref="C1359:G1359"/>
    <mergeCell ref="B1360:C1361"/>
    <mergeCell ref="E1360:E1361"/>
    <mergeCell ref="C490:H490"/>
    <mergeCell ref="C491:G491"/>
    <mergeCell ref="B492:C493"/>
    <mergeCell ref="E492:E493"/>
    <mergeCell ref="B495:C495"/>
    <mergeCell ref="B500:C500"/>
    <mergeCell ref="B501:C501"/>
    <mergeCell ref="B502:C502"/>
    <mergeCell ref="B503:C503"/>
    <mergeCell ref="C509:H509"/>
    <mergeCell ref="C510:G510"/>
    <mergeCell ref="B511:C512"/>
    <mergeCell ref="E511:E512"/>
    <mergeCell ref="C585:H585"/>
    <mergeCell ref="C586:G586"/>
    <mergeCell ref="B587:C588"/>
    <mergeCell ref="B633:C633"/>
    <mergeCell ref="B1293:C1293"/>
    <mergeCell ref="B1295:C1295"/>
    <mergeCell ref="B400:C400"/>
    <mergeCell ref="B405:C405"/>
    <mergeCell ref="B406:C406"/>
    <mergeCell ref="B407:C407"/>
    <mergeCell ref="B408:C408"/>
    <mergeCell ref="C414:H414"/>
    <mergeCell ref="C415:G415"/>
    <mergeCell ref="B416:C417"/>
    <mergeCell ref="E416:E417"/>
    <mergeCell ref="B579:C579"/>
    <mergeCell ref="B530:C531"/>
    <mergeCell ref="E530:E531"/>
    <mergeCell ref="B514:C514"/>
    <mergeCell ref="B519:C519"/>
    <mergeCell ref="B520:C520"/>
    <mergeCell ref="B521:C521"/>
    <mergeCell ref="B522:C522"/>
    <mergeCell ref="C528:H528"/>
    <mergeCell ref="C547:H547"/>
    <mergeCell ref="C548:G548"/>
    <mergeCell ref="B549:C550"/>
    <mergeCell ref="E549:E550"/>
    <mergeCell ref="B552:C552"/>
    <mergeCell ref="B556:C556"/>
    <mergeCell ref="B557:C557"/>
    <mergeCell ref="B558:C558"/>
    <mergeCell ref="C529:G529"/>
    <mergeCell ref="B559:C559"/>
    <mergeCell ref="B660:C660"/>
    <mergeCell ref="C666:H666"/>
    <mergeCell ref="C667:G667"/>
    <mergeCell ref="B668:C669"/>
    <mergeCell ref="E668:E669"/>
    <mergeCell ref="B671:C671"/>
    <mergeCell ref="B694:C694"/>
    <mergeCell ref="B695:C695"/>
    <mergeCell ref="B696:C696"/>
    <mergeCell ref="C747:H747"/>
    <mergeCell ref="C748:G748"/>
    <mergeCell ref="B749:C750"/>
    <mergeCell ref="E749:E750"/>
    <mergeCell ref="B752:C752"/>
    <mergeCell ref="B767:C767"/>
    <mergeCell ref="B805:C805"/>
    <mergeCell ref="B1350:C1350"/>
    <mergeCell ref="B1351:C1351"/>
    <mergeCell ref="B1296:C1296"/>
    <mergeCell ref="C1338:H1338"/>
    <mergeCell ref="C1339:G1339"/>
    <mergeCell ref="B1340:C1341"/>
    <mergeCell ref="E1340:E1341"/>
    <mergeCell ref="B1343:C1343"/>
    <mergeCell ref="B1347:C1347"/>
    <mergeCell ref="C1322:H1322"/>
    <mergeCell ref="C1323:G1323"/>
    <mergeCell ref="B1324:C1325"/>
    <mergeCell ref="E1324:E1325"/>
    <mergeCell ref="B1327:C1327"/>
    <mergeCell ref="B1330:C1330"/>
    <mergeCell ref="B1331:C1331"/>
    <mergeCell ref="B1332:C1332"/>
    <mergeCell ref="B697:C697"/>
    <mergeCell ref="C724:H724"/>
    <mergeCell ref="C725:G725"/>
    <mergeCell ref="B726:C727"/>
    <mergeCell ref="E726:E727"/>
    <mergeCell ref="B729:C729"/>
    <mergeCell ref="B739:C739"/>
    <mergeCell ref="B740:C740"/>
    <mergeCell ref="B741:C741"/>
    <mergeCell ref="C703:H703"/>
    <mergeCell ref="C704:G704"/>
    <mergeCell ref="B705:C706"/>
    <mergeCell ref="E705:E706"/>
    <mergeCell ref="B708:C708"/>
    <mergeCell ref="B715:C715"/>
    <mergeCell ref="B716:C716"/>
    <mergeCell ref="B717:C717"/>
    <mergeCell ref="B718:C718"/>
    <mergeCell ref="B1372:C1372"/>
    <mergeCell ref="C1378:H1378"/>
    <mergeCell ref="C1379:G1379"/>
    <mergeCell ref="B1380:C1381"/>
    <mergeCell ref="E1380:E1381"/>
    <mergeCell ref="B1420:C1421"/>
    <mergeCell ref="E1420:E1421"/>
    <mergeCell ref="B1423:C1423"/>
    <mergeCell ref="B1425:C1425"/>
    <mergeCell ref="B1426:C1426"/>
    <mergeCell ref="B1383:C1383"/>
    <mergeCell ref="B1387:C1387"/>
    <mergeCell ref="B1389:C1389"/>
    <mergeCell ref="B1390:C1390"/>
    <mergeCell ref="B1391:C1391"/>
    <mergeCell ref="B1392:C1392"/>
    <mergeCell ref="C1398:H1398"/>
    <mergeCell ref="C1399:G1399"/>
    <mergeCell ref="B1400:C1401"/>
    <mergeCell ref="E1400:E1401"/>
    <mergeCell ref="B1403:C1403"/>
    <mergeCell ref="B1405:C1405"/>
    <mergeCell ref="B1407:C1407"/>
    <mergeCell ref="B1409:C1409"/>
    <mergeCell ref="B1410:C1410"/>
    <mergeCell ref="B1411:C1411"/>
    <mergeCell ref="B1412:C1412"/>
    <mergeCell ref="C1418:H1418"/>
    <mergeCell ref="C1419:G1419"/>
    <mergeCell ref="B1363:C1363"/>
    <mergeCell ref="B1367:C1367"/>
    <mergeCell ref="B1369:C1369"/>
    <mergeCell ref="B1370:C1370"/>
    <mergeCell ref="B1371:C1371"/>
    <mergeCell ref="C565:H565"/>
    <mergeCell ref="C566:G566"/>
    <mergeCell ref="B567:C568"/>
    <mergeCell ref="E567:E568"/>
    <mergeCell ref="B570:C570"/>
    <mergeCell ref="B576:C576"/>
    <mergeCell ref="B1314:C1314"/>
    <mergeCell ref="B1315:C1315"/>
    <mergeCell ref="B1316:C1316"/>
    <mergeCell ref="B792:C792"/>
    <mergeCell ref="B793:C793"/>
    <mergeCell ref="B794:C794"/>
    <mergeCell ref="C800:H800"/>
    <mergeCell ref="C801:G801"/>
    <mergeCell ref="B802:C803"/>
    <mergeCell ref="E802:E803"/>
    <mergeCell ref="B987:C987"/>
    <mergeCell ref="B988:C988"/>
    <mergeCell ref="B817:C817"/>
    <mergeCell ref="B1447:C1447"/>
    <mergeCell ref="B1429:C1429"/>
    <mergeCell ref="B1430:C1430"/>
    <mergeCell ref="B1431:C1431"/>
    <mergeCell ref="C1437:H1437"/>
    <mergeCell ref="C1438:G1438"/>
    <mergeCell ref="B1439:C1440"/>
    <mergeCell ref="E1439:E1440"/>
    <mergeCell ref="B1428:C1428"/>
    <mergeCell ref="B1442:C1442"/>
    <mergeCell ref="B1445:C1445"/>
    <mergeCell ref="B1446:C1446"/>
    <mergeCell ref="B110:C110"/>
    <mergeCell ref="C124:H124"/>
    <mergeCell ref="B1:H1"/>
    <mergeCell ref="B2:H2"/>
    <mergeCell ref="C4:H4"/>
    <mergeCell ref="C5:G5"/>
    <mergeCell ref="B6:C7"/>
    <mergeCell ref="E6:E7"/>
    <mergeCell ref="B9:C9"/>
    <mergeCell ref="C21:H21"/>
    <mergeCell ref="C22:G22"/>
    <mergeCell ref="B23:C24"/>
    <mergeCell ref="E23:E24"/>
    <mergeCell ref="B26:C26"/>
    <mergeCell ref="B29:C29"/>
    <mergeCell ref="B30:C30"/>
    <mergeCell ref="B31:C31"/>
    <mergeCell ref="B32:C32"/>
    <mergeCell ref="C38:H38"/>
    <mergeCell ref="C89:G89"/>
    <mergeCell ref="B90:C91"/>
    <mergeCell ref="E90:E91"/>
    <mergeCell ref="B93:C93"/>
    <mergeCell ref="B94:C94"/>
    <mergeCell ref="C39:G39"/>
    <mergeCell ref="B40:C41"/>
    <mergeCell ref="E40:E41"/>
    <mergeCell ref="B43:C43"/>
    <mergeCell ref="B46:C46"/>
    <mergeCell ref="B47:C47"/>
    <mergeCell ref="B48:C48"/>
    <mergeCell ref="B49:C49"/>
    <mergeCell ref="C55:H55"/>
    <mergeCell ref="C56:G56"/>
    <mergeCell ref="E57:E58"/>
    <mergeCell ref="B57:C58"/>
    <mergeCell ref="B60:C60"/>
    <mergeCell ref="B63:C63"/>
    <mergeCell ref="B64:C64"/>
    <mergeCell ref="C71:H71"/>
    <mergeCell ref="C72:G72"/>
    <mergeCell ref="E73:E74"/>
    <mergeCell ref="B73:C74"/>
    <mergeCell ref="B76:C76"/>
    <mergeCell ref="B79:C79"/>
    <mergeCell ref="B80:C80"/>
    <mergeCell ref="B81:C81"/>
    <mergeCell ref="B82:C82"/>
    <mergeCell ref="C88:H88"/>
    <mergeCell ref="C105:H105"/>
    <mergeCell ref="C106:G106"/>
    <mergeCell ref="B107:C108"/>
    <mergeCell ref="E107:E108"/>
    <mergeCell ref="B99:C99"/>
    <mergeCell ref="B95:C95"/>
    <mergeCell ref="B96:C96"/>
    <mergeCell ref="B97:C97"/>
    <mergeCell ref="B98:C98"/>
    <mergeCell ref="B115:C115"/>
    <mergeCell ref="B116:C116"/>
    <mergeCell ref="B117:C117"/>
    <mergeCell ref="B118:C118"/>
    <mergeCell ref="B136:C136"/>
    <mergeCell ref="B137:C137"/>
    <mergeCell ref="B138:C138"/>
    <mergeCell ref="B139:C139"/>
    <mergeCell ref="B158:C158"/>
    <mergeCell ref="C125:G125"/>
    <mergeCell ref="B126:C127"/>
    <mergeCell ref="E126:E127"/>
    <mergeCell ref="B129:C129"/>
    <mergeCell ref="C145:H145"/>
    <mergeCell ref="C146:G146"/>
    <mergeCell ref="B147:C148"/>
    <mergeCell ref="B150:C150"/>
    <mergeCell ref="E147:E148"/>
    <mergeCell ref="C169:G169"/>
    <mergeCell ref="B170:C171"/>
    <mergeCell ref="E170:E171"/>
    <mergeCell ref="B173:C173"/>
    <mergeCell ref="C192:H192"/>
    <mergeCell ref="B217:C218"/>
    <mergeCell ref="B220:C220"/>
    <mergeCell ref="C193:G193"/>
    <mergeCell ref="B159:C159"/>
    <mergeCell ref="B160:C160"/>
    <mergeCell ref="B161:C161"/>
    <mergeCell ref="B162:C162"/>
    <mergeCell ref="B182:C182"/>
    <mergeCell ref="B183:C183"/>
    <mergeCell ref="B184:C184"/>
    <mergeCell ref="B194:C195"/>
    <mergeCell ref="C168:H168"/>
    <mergeCell ref="B229:C229"/>
    <mergeCell ref="C215:H215"/>
    <mergeCell ref="C216:G216"/>
    <mergeCell ref="E217:E218"/>
    <mergeCell ref="B185:C185"/>
    <mergeCell ref="B186:C186"/>
    <mergeCell ref="B205:C205"/>
    <mergeCell ref="B206:C206"/>
    <mergeCell ref="B207:C207"/>
    <mergeCell ref="B208:C208"/>
    <mergeCell ref="B209:C209"/>
    <mergeCell ref="E194:E195"/>
    <mergeCell ref="B197:C197"/>
    <mergeCell ref="B228:C228"/>
    <mergeCell ref="B230:C230"/>
    <mergeCell ref="B231:C231"/>
    <mergeCell ref="B232:C232"/>
    <mergeCell ref="B324:C324"/>
    <mergeCell ref="B268:C268"/>
    <mergeCell ref="B269:C269"/>
    <mergeCell ref="C238:H238"/>
    <mergeCell ref="C305:G305"/>
    <mergeCell ref="B320:C320"/>
    <mergeCell ref="B321:C321"/>
    <mergeCell ref="B322:C322"/>
    <mergeCell ref="B323:C323"/>
    <mergeCell ref="C239:G239"/>
    <mergeCell ref="B240:C241"/>
    <mergeCell ref="B267:C267"/>
    <mergeCell ref="B306:C307"/>
    <mergeCell ref="E306:E307"/>
    <mergeCell ref="B309:C309"/>
    <mergeCell ref="B266:C266"/>
    <mergeCell ref="E240:E241"/>
    <mergeCell ref="C304:H304"/>
    <mergeCell ref="C275:H275"/>
    <mergeCell ref="C276:G276"/>
    <mergeCell ref="B277:C278"/>
    <mergeCell ref="B818:C818"/>
    <mergeCell ref="C824:H824"/>
    <mergeCell ref="B768:C768"/>
    <mergeCell ref="B769:C769"/>
    <mergeCell ref="B770:C770"/>
    <mergeCell ref="C776:H776"/>
    <mergeCell ref="C777:G777"/>
    <mergeCell ref="B778:C779"/>
    <mergeCell ref="E778:E779"/>
    <mergeCell ref="B815:C815"/>
    <mergeCell ref="B816:C816"/>
    <mergeCell ref="B781:C781"/>
    <mergeCell ref="B791:C791"/>
    <mergeCell ref="C330:H330"/>
    <mergeCell ref="C331:G331"/>
    <mergeCell ref="B332:C333"/>
    <mergeCell ref="E332:E333"/>
    <mergeCell ref="B335:C335"/>
    <mergeCell ref="B342:C342"/>
    <mergeCell ref="B343:C343"/>
    <mergeCell ref="B344:C344"/>
    <mergeCell ref="B345:C345"/>
    <mergeCell ref="B369:C369"/>
    <mergeCell ref="B370:C370"/>
    <mergeCell ref="B346:C346"/>
    <mergeCell ref="C352:H352"/>
    <mergeCell ref="C353:G353"/>
    <mergeCell ref="B354:C355"/>
    <mergeCell ref="E354:E355"/>
    <mergeCell ref="B357:C357"/>
    <mergeCell ref="B366:C366"/>
    <mergeCell ref="B367:C367"/>
    <mergeCell ref="B368:C368"/>
  </mergeCells>
  <pageMargins left="0.59055118110236227" right="0.39370078740157483" top="0.19685039370078741" bottom="0.19685039370078741" header="0" footer="0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>
      <selection activeCell="F5" sqref="F5:F9"/>
    </sheetView>
  </sheetViews>
  <sheetFormatPr baseColWidth="10" defaultColWidth="12.625" defaultRowHeight="15" customHeight="1" x14ac:dyDescent="0.2"/>
  <cols>
    <col min="1" max="2" width="12.875" customWidth="1"/>
    <col min="3" max="3" width="13.625" bestFit="1" customWidth="1"/>
    <col min="4" max="5" width="12.875" customWidth="1"/>
    <col min="6" max="6" width="73.375" customWidth="1"/>
    <col min="7" max="26" width="9.375" customWidth="1"/>
  </cols>
  <sheetData>
    <row r="1" spans="1:10" ht="31.5" x14ac:dyDescent="0.2">
      <c r="A1" s="724" t="s">
        <v>125</v>
      </c>
      <c r="B1" s="725"/>
      <c r="C1" s="725"/>
      <c r="D1" s="725"/>
      <c r="E1" s="725"/>
      <c r="F1" s="726"/>
      <c r="G1" s="1"/>
    </row>
    <row r="2" spans="1:10" ht="24.75" x14ac:dyDescent="0.5">
      <c r="A2" s="727" t="str">
        <f>+Presupuesto!A2</f>
        <v>MODELO CAS  3 - VIVIENDA UNIFAMILIAR 220,92 m2 - OPCIÓN CONSTRUCCIÓN EN SECO</v>
      </c>
      <c r="B2" s="655"/>
      <c r="C2" s="655"/>
      <c r="D2" s="655"/>
      <c r="E2" s="655"/>
      <c r="F2" s="728"/>
      <c r="G2" s="2"/>
      <c r="H2" s="2"/>
      <c r="I2" s="2"/>
      <c r="J2" s="2"/>
    </row>
    <row r="3" spans="1:10" ht="6" customHeight="1" x14ac:dyDescent="0.25">
      <c r="A3" s="729"/>
      <c r="B3" s="730"/>
      <c r="C3" s="730"/>
      <c r="D3" s="730"/>
      <c r="E3" s="730"/>
      <c r="F3" s="731"/>
    </row>
    <row r="4" spans="1:10" x14ac:dyDescent="0.2">
      <c r="A4" s="304" t="s">
        <v>139</v>
      </c>
      <c r="B4" s="305" t="s">
        <v>140</v>
      </c>
      <c r="C4" s="305" t="s">
        <v>141</v>
      </c>
      <c r="D4" s="305" t="s">
        <v>142</v>
      </c>
      <c r="E4" s="305" t="s">
        <v>143</v>
      </c>
      <c r="F4" s="306" t="s">
        <v>144</v>
      </c>
    </row>
    <row r="5" spans="1:10" s="557" customFormat="1" ht="18.75" x14ac:dyDescent="0.25">
      <c r="A5" s="558" t="s">
        <v>145</v>
      </c>
      <c r="B5" s="559">
        <v>0.22</v>
      </c>
      <c r="C5" s="309">
        <v>4855.3999999999996</v>
      </c>
      <c r="D5" s="560">
        <f t="shared" ref="D5:D9" si="0">+C5/12</f>
        <v>404.61666666666662</v>
      </c>
      <c r="E5" s="560">
        <f t="shared" ref="E5:E9" si="1">+D5/B5</f>
        <v>1839.1666666666665</v>
      </c>
      <c r="F5" s="732">
        <f>+SUM(E5:E9)/5</f>
        <v>1747.3902348164731</v>
      </c>
      <c r="H5" s="561"/>
    </row>
    <row r="6" spans="1:10" ht="18.75" x14ac:dyDescent="0.25">
      <c r="A6" s="307" t="s">
        <v>146</v>
      </c>
      <c r="B6" s="308">
        <v>0.4</v>
      </c>
      <c r="C6" s="309">
        <v>8253.2999999999993</v>
      </c>
      <c r="D6" s="310">
        <f t="shared" si="0"/>
        <v>687.77499999999998</v>
      </c>
      <c r="E6" s="310">
        <f t="shared" si="1"/>
        <v>1719.4374999999998</v>
      </c>
      <c r="F6" s="733"/>
      <c r="H6" s="513"/>
    </row>
    <row r="7" spans="1:10" s="557" customFormat="1" ht="18.75" x14ac:dyDescent="0.25">
      <c r="A7" s="558" t="s">
        <v>147</v>
      </c>
      <c r="B7" s="559">
        <v>0.62</v>
      </c>
      <c r="C7" s="309">
        <v>12857.9</v>
      </c>
      <c r="D7" s="560">
        <f t="shared" si="0"/>
        <v>1071.4916666666666</v>
      </c>
      <c r="E7" s="560">
        <f t="shared" si="1"/>
        <v>1728.2123655913977</v>
      </c>
      <c r="F7" s="733"/>
      <c r="H7" s="561"/>
    </row>
    <row r="8" spans="1:10" s="557" customFormat="1" ht="18.75" x14ac:dyDescent="0.25">
      <c r="A8" s="558" t="s">
        <v>148</v>
      </c>
      <c r="B8" s="559">
        <v>0.89</v>
      </c>
      <c r="C8" s="309">
        <v>18504.2</v>
      </c>
      <c r="D8" s="560">
        <f t="shared" si="0"/>
        <v>1542.0166666666667</v>
      </c>
      <c r="E8" s="560">
        <f t="shared" si="1"/>
        <v>1732.6029962546816</v>
      </c>
      <c r="F8" s="733"/>
      <c r="H8" s="561"/>
    </row>
    <row r="9" spans="1:10" ht="18.75" x14ac:dyDescent="0.25">
      <c r="A9" s="311" t="s">
        <v>149</v>
      </c>
      <c r="B9" s="312">
        <v>1.58</v>
      </c>
      <c r="C9" s="313">
        <v>32564.400000000001</v>
      </c>
      <c r="D9" s="314">
        <f t="shared" si="0"/>
        <v>2713.7000000000003</v>
      </c>
      <c r="E9" s="314">
        <f t="shared" si="1"/>
        <v>1717.5316455696204</v>
      </c>
      <c r="F9" s="734"/>
      <c r="H9" s="513"/>
    </row>
    <row r="10" spans="1:10" x14ac:dyDescent="0.25">
      <c r="C10" s="62"/>
      <c r="D10" s="6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F1"/>
    <mergeCell ref="A2:F2"/>
    <mergeCell ref="A3:F3"/>
    <mergeCell ref="F5:F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workbookViewId="0">
      <selection activeCell="J22" sqref="J22"/>
    </sheetView>
  </sheetViews>
  <sheetFormatPr baseColWidth="10" defaultColWidth="12.625" defaultRowHeight="15" customHeight="1" x14ac:dyDescent="0.2"/>
  <cols>
    <col min="1" max="1" width="9.375" customWidth="1"/>
    <col min="2" max="2" width="19.75" customWidth="1"/>
    <col min="3" max="3" width="12.875" customWidth="1"/>
    <col min="4" max="4" width="15.125" customWidth="1"/>
    <col min="5" max="5" width="12.875" customWidth="1"/>
    <col min="6" max="7" width="22.5" customWidth="1"/>
    <col min="8" max="8" width="13.5" customWidth="1"/>
    <col min="9" max="9" width="12.875" customWidth="1"/>
    <col min="10" max="10" width="22.5" customWidth="1"/>
    <col min="11" max="26" width="9.375" customWidth="1"/>
  </cols>
  <sheetData>
    <row r="1" spans="1:26" ht="24.75" x14ac:dyDescent="0.2">
      <c r="B1" s="735" t="s">
        <v>569</v>
      </c>
      <c r="C1" s="725"/>
      <c r="D1" s="725"/>
      <c r="E1" s="725"/>
      <c r="F1" s="725"/>
      <c r="G1" s="725"/>
      <c r="H1" s="725"/>
      <c r="I1" s="725"/>
      <c r="J1" s="726"/>
    </row>
    <row r="2" spans="1:26" ht="19.5" x14ac:dyDescent="0.4">
      <c r="A2" s="60"/>
      <c r="B2" s="736" t="str">
        <f>+Presupuesto!A2</f>
        <v>MODELO CAS  3 - VIVIENDA UNIFAMILIAR 220,92 m2 - OPCIÓN CONSTRUCCIÓN EN SECO</v>
      </c>
      <c r="C2" s="737"/>
      <c r="D2" s="737"/>
      <c r="E2" s="737"/>
      <c r="F2" s="737"/>
      <c r="G2" s="737"/>
      <c r="H2" s="737"/>
      <c r="I2" s="737"/>
      <c r="J2" s="738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9" customHeight="1" x14ac:dyDescent="0.4">
      <c r="A3" s="60"/>
      <c r="B3" s="315"/>
      <c r="C3" s="316"/>
      <c r="D3" s="316"/>
      <c r="E3" s="316"/>
      <c r="F3" s="316"/>
      <c r="G3" s="316"/>
      <c r="H3" s="316"/>
      <c r="I3" s="316"/>
      <c r="J3" s="317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9.5" x14ac:dyDescent="0.4">
      <c r="A4" s="60"/>
      <c r="B4" s="739" t="s">
        <v>150</v>
      </c>
      <c r="C4" s="741" t="s">
        <v>151</v>
      </c>
      <c r="D4" s="577"/>
      <c r="E4" s="578"/>
      <c r="F4" s="741" t="s">
        <v>152</v>
      </c>
      <c r="G4" s="577"/>
      <c r="H4" s="577"/>
      <c r="I4" s="578"/>
      <c r="J4" s="742" t="s">
        <v>153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97.5" x14ac:dyDescent="0.2">
      <c r="A5" s="318"/>
      <c r="B5" s="740"/>
      <c r="C5" s="319" t="s">
        <v>154</v>
      </c>
      <c r="D5" s="319" t="s">
        <v>155</v>
      </c>
      <c r="E5" s="319" t="s">
        <v>156</v>
      </c>
      <c r="F5" s="319" t="s">
        <v>157</v>
      </c>
      <c r="G5" s="319" t="s">
        <v>158</v>
      </c>
      <c r="H5" s="319" t="s">
        <v>159</v>
      </c>
      <c r="I5" s="319" t="s">
        <v>160</v>
      </c>
      <c r="J5" s="734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</row>
    <row r="6" spans="1:26" x14ac:dyDescent="0.2">
      <c r="A6" s="318"/>
      <c r="B6" s="320"/>
      <c r="C6" s="321"/>
      <c r="D6" s="322">
        <v>0.2</v>
      </c>
      <c r="E6" s="322"/>
      <c r="F6" s="322">
        <v>0.38400000000000001</v>
      </c>
      <c r="G6" s="322">
        <v>0.1195</v>
      </c>
      <c r="H6" s="322">
        <v>0.1361</v>
      </c>
      <c r="I6" s="322">
        <v>0.12670000000000001</v>
      </c>
      <c r="J6" s="320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</row>
    <row r="7" spans="1:26" x14ac:dyDescent="0.2">
      <c r="A7" s="60"/>
      <c r="B7" s="323" t="s">
        <v>161</v>
      </c>
      <c r="C7" s="471">
        <v>6011</v>
      </c>
      <c r="D7" s="325">
        <f>C7*D6</f>
        <v>1202.2</v>
      </c>
      <c r="E7" s="324">
        <f t="shared" ref="E7:E10" si="0">C7+D7</f>
        <v>7213.2</v>
      </c>
      <c r="F7" s="325">
        <f>C7*F6</f>
        <v>2308.2240000000002</v>
      </c>
      <c r="G7" s="324">
        <f>C7*G6</f>
        <v>718.31449999999995</v>
      </c>
      <c r="H7" s="325">
        <f>C7*H6</f>
        <v>818.09709999999995</v>
      </c>
      <c r="I7" s="324">
        <f>C7*I6</f>
        <v>761.59370000000001</v>
      </c>
      <c r="J7" s="326">
        <f t="shared" ref="J7:J10" si="1">E7+F7+G7+H7+I7</f>
        <v>11819.429299999998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x14ac:dyDescent="0.2">
      <c r="A8" s="60"/>
      <c r="B8" s="327" t="s">
        <v>133</v>
      </c>
      <c r="C8" s="373">
        <v>5142</v>
      </c>
      <c r="D8" s="66">
        <f>C8*D6</f>
        <v>1028.4000000000001</v>
      </c>
      <c r="E8" s="67">
        <f t="shared" si="0"/>
        <v>6170.4</v>
      </c>
      <c r="F8" s="66">
        <f>C8*F6</f>
        <v>1974.528</v>
      </c>
      <c r="G8" s="67">
        <f>C8*G6</f>
        <v>614.46899999999994</v>
      </c>
      <c r="H8" s="66">
        <f>C8*H6</f>
        <v>699.82619999999997</v>
      </c>
      <c r="I8" s="67">
        <f>C8*I6</f>
        <v>651.4914</v>
      </c>
      <c r="J8" s="328">
        <f t="shared" si="1"/>
        <v>10110.714599999999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x14ac:dyDescent="0.2">
      <c r="A9" s="60"/>
      <c r="B9" s="327" t="s">
        <v>162</v>
      </c>
      <c r="C9" s="373">
        <v>4752</v>
      </c>
      <c r="D9" s="66">
        <f>C9*D6</f>
        <v>950.40000000000009</v>
      </c>
      <c r="E9" s="67">
        <f t="shared" si="0"/>
        <v>5702.4</v>
      </c>
      <c r="F9" s="66">
        <f>C9*F6</f>
        <v>1824.768</v>
      </c>
      <c r="G9" s="67">
        <f>C9*G6</f>
        <v>567.86400000000003</v>
      </c>
      <c r="H9" s="66">
        <f>C9*H6</f>
        <v>646.74720000000002</v>
      </c>
      <c r="I9" s="67">
        <f>C9*I6</f>
        <v>602.07839999999999</v>
      </c>
      <c r="J9" s="328">
        <f t="shared" si="1"/>
        <v>9343.8575999999994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5.75" thickBot="1" x14ac:dyDescent="0.25">
      <c r="A10" s="60"/>
      <c r="B10" s="329" t="s">
        <v>135</v>
      </c>
      <c r="C10" s="472">
        <v>4374</v>
      </c>
      <c r="D10" s="331">
        <f>C10*D6</f>
        <v>874.80000000000007</v>
      </c>
      <c r="E10" s="330">
        <f t="shared" si="0"/>
        <v>5248.8</v>
      </c>
      <c r="F10" s="331">
        <f>C10*F6</f>
        <v>1679.616</v>
      </c>
      <c r="G10" s="330">
        <f>C10*G6</f>
        <v>522.69299999999998</v>
      </c>
      <c r="H10" s="331">
        <f>C10*H6</f>
        <v>595.30139999999994</v>
      </c>
      <c r="I10" s="330">
        <f>C10*I6</f>
        <v>554.18580000000009</v>
      </c>
      <c r="J10" s="332">
        <f t="shared" si="1"/>
        <v>8600.5962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3" spans="1:26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1:J1"/>
    <mergeCell ref="B2:J2"/>
    <mergeCell ref="B4:B5"/>
    <mergeCell ref="C4:E4"/>
    <mergeCell ref="F4:I4"/>
    <mergeCell ref="J4:J5"/>
  </mergeCells>
  <pageMargins left="0.70866141732283472" right="0.70866141732283472" top="2.7559055118110236" bottom="0.74803149606299213" header="0" footer="0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CV1060"/>
  <sheetViews>
    <sheetView zoomScale="85" zoomScaleNormal="85" workbookViewId="0">
      <pane ySplit="4" topLeftCell="A5" activePane="bottomLeft" state="frozen"/>
      <selection pane="bottomLeft" activeCell="I21" sqref="I21"/>
    </sheetView>
  </sheetViews>
  <sheetFormatPr baseColWidth="10" defaultColWidth="12.625" defaultRowHeight="15" customHeight="1" x14ac:dyDescent="0.2"/>
  <cols>
    <col min="1" max="1" width="9" customWidth="1"/>
    <col min="2" max="2" width="87.625" bestFit="1" customWidth="1"/>
    <col min="3" max="3" width="4" bestFit="1" customWidth="1"/>
    <col min="4" max="4" width="17.625" style="374" bestFit="1" customWidth="1"/>
    <col min="5" max="5" width="17.625" style="357" bestFit="1" customWidth="1"/>
    <col min="8" max="8" width="17.625" hidden="1" customWidth="1"/>
  </cols>
  <sheetData>
    <row r="1" spans="1:5" ht="31.5" x14ac:dyDescent="0.2">
      <c r="A1" s="654" t="s">
        <v>163</v>
      </c>
      <c r="B1" s="655"/>
      <c r="C1" s="655"/>
      <c r="D1" s="655"/>
      <c r="E1" s="656"/>
    </row>
    <row r="2" spans="1:5" ht="18" customHeight="1" x14ac:dyDescent="0.2">
      <c r="A2" s="743" t="s">
        <v>570</v>
      </c>
      <c r="B2" s="655"/>
      <c r="C2" s="655"/>
      <c r="D2" s="655"/>
      <c r="E2" s="656"/>
    </row>
    <row r="3" spans="1:5" ht="19.5" x14ac:dyDescent="0.4">
      <c r="A3" s="744" t="str">
        <f>+Presupuesto!A2</f>
        <v>MODELO CAS  3 - VIVIENDA UNIFAMILIAR 220,92 m2 - OPCIÓN CONSTRUCCIÓN EN SECO</v>
      </c>
      <c r="B3" s="655"/>
      <c r="C3" s="655"/>
      <c r="D3" s="655"/>
      <c r="E3" s="656"/>
    </row>
    <row r="4" spans="1:5" ht="19.5" customHeight="1" x14ac:dyDescent="0.2">
      <c r="A4" s="75" t="s">
        <v>164</v>
      </c>
      <c r="B4" s="334" t="s">
        <v>165</v>
      </c>
      <c r="C4" s="75" t="s">
        <v>166</v>
      </c>
      <c r="D4" s="407" t="s">
        <v>167</v>
      </c>
      <c r="E4" s="407" t="s">
        <v>168</v>
      </c>
    </row>
    <row r="5" spans="1:5" ht="9" customHeight="1" x14ac:dyDescent="0.2">
      <c r="A5" s="335"/>
      <c r="B5" s="335"/>
      <c r="C5" s="335"/>
      <c r="D5" s="408">
        <v>0.79</v>
      </c>
      <c r="E5" s="336"/>
    </row>
    <row r="6" spans="1:5" ht="15" customHeight="1" x14ac:dyDescent="0.2">
      <c r="A6" s="75"/>
      <c r="B6" s="334" t="str">
        <f>+Presupuesto!B5</f>
        <v>TRABAJOS PRELIMINARES</v>
      </c>
      <c r="C6" s="75"/>
      <c r="D6" s="407"/>
      <c r="E6" s="562">
        <v>1.21</v>
      </c>
    </row>
    <row r="7" spans="1:5" ht="15" customHeight="1" x14ac:dyDescent="0.2">
      <c r="A7" s="164">
        <v>1</v>
      </c>
      <c r="B7" s="194" t="s">
        <v>169</v>
      </c>
      <c r="C7" s="164" t="s">
        <v>170</v>
      </c>
      <c r="D7" s="409">
        <v>10283.540382048141</v>
      </c>
      <c r="E7" s="409">
        <f>+D7*$E$6</f>
        <v>12443.08386227825</v>
      </c>
    </row>
    <row r="8" spans="1:5" ht="15" customHeight="1" x14ac:dyDescent="0.2">
      <c r="A8" s="164">
        <v>2</v>
      </c>
      <c r="B8" s="194" t="s">
        <v>171</v>
      </c>
      <c r="C8" s="164" t="s">
        <v>170</v>
      </c>
      <c r="D8" s="409">
        <v>340525.22545556864</v>
      </c>
      <c r="E8" s="409">
        <f t="shared" ref="E8:E71" si="0">+D8*$E$6</f>
        <v>412035.52280123805</v>
      </c>
    </row>
    <row r="9" spans="1:5" ht="15" customHeight="1" x14ac:dyDescent="0.2">
      <c r="A9" s="164">
        <v>3</v>
      </c>
      <c r="B9" s="194" t="s">
        <v>29</v>
      </c>
      <c r="C9" s="164" t="s">
        <v>170</v>
      </c>
      <c r="D9" s="409">
        <v>32076.100173217143</v>
      </c>
      <c r="E9" s="409">
        <f t="shared" si="0"/>
        <v>38812.081209592739</v>
      </c>
    </row>
    <row r="10" spans="1:5" ht="15" customHeight="1" x14ac:dyDescent="0.2">
      <c r="A10" s="164">
        <v>4</v>
      </c>
      <c r="B10" s="194" t="s">
        <v>172</v>
      </c>
      <c r="C10" s="164" t="s">
        <v>166</v>
      </c>
      <c r="D10" s="409">
        <v>71949.767121004741</v>
      </c>
      <c r="E10" s="409">
        <f t="shared" si="0"/>
        <v>87059.218216415728</v>
      </c>
    </row>
    <row r="11" spans="1:5" ht="15" customHeight="1" x14ac:dyDescent="0.2">
      <c r="A11" s="75"/>
      <c r="B11" s="334" t="s">
        <v>173</v>
      </c>
      <c r="C11" s="75"/>
      <c r="D11" s="407">
        <v>0</v>
      </c>
      <c r="E11" s="409">
        <f t="shared" si="0"/>
        <v>0</v>
      </c>
    </row>
    <row r="12" spans="1:5" ht="15" customHeight="1" x14ac:dyDescent="0.2">
      <c r="A12" s="164">
        <v>5</v>
      </c>
      <c r="B12" s="194" t="s">
        <v>174</v>
      </c>
      <c r="C12" s="164" t="s">
        <v>175</v>
      </c>
      <c r="D12" s="409">
        <v>262.18495138894116</v>
      </c>
      <c r="E12" s="409">
        <f t="shared" si="0"/>
        <v>317.24379118061881</v>
      </c>
    </row>
    <row r="13" spans="1:5" ht="15" customHeight="1" x14ac:dyDescent="0.2">
      <c r="A13" s="164">
        <v>6</v>
      </c>
      <c r="B13" s="194" t="s">
        <v>176</v>
      </c>
      <c r="C13" s="164" t="s">
        <v>175</v>
      </c>
      <c r="D13" s="409">
        <v>1376.4303275322641</v>
      </c>
      <c r="E13" s="409">
        <f t="shared" si="0"/>
        <v>1665.4806963140395</v>
      </c>
    </row>
    <row r="14" spans="1:5" ht="15" customHeight="1" x14ac:dyDescent="0.2">
      <c r="A14" s="164">
        <v>7</v>
      </c>
      <c r="B14" s="344" t="s">
        <v>393</v>
      </c>
      <c r="C14" s="164" t="s">
        <v>175</v>
      </c>
      <c r="D14" s="409">
        <v>331.992214333454</v>
      </c>
      <c r="E14" s="409">
        <f t="shared" si="0"/>
        <v>401.71057934347931</v>
      </c>
    </row>
    <row r="15" spans="1:5" ht="15" customHeight="1" x14ac:dyDescent="0.2">
      <c r="A15" s="164">
        <v>8</v>
      </c>
      <c r="B15" s="194" t="s">
        <v>402</v>
      </c>
      <c r="C15" s="164" t="s">
        <v>175</v>
      </c>
      <c r="D15" s="409">
        <v>895.37487972805911</v>
      </c>
      <c r="E15" s="409">
        <f t="shared" si="0"/>
        <v>1083.4036044709514</v>
      </c>
    </row>
    <row r="16" spans="1:5" ht="15" customHeight="1" x14ac:dyDescent="0.2">
      <c r="A16" s="164">
        <v>9</v>
      </c>
      <c r="B16" s="194" t="s">
        <v>177</v>
      </c>
      <c r="C16" s="164" t="s">
        <v>178</v>
      </c>
      <c r="D16" s="409">
        <v>2230.2709007519129</v>
      </c>
      <c r="E16" s="409">
        <f t="shared" si="0"/>
        <v>2698.6277899098145</v>
      </c>
    </row>
    <row r="17" spans="1:5" ht="15" customHeight="1" x14ac:dyDescent="0.2">
      <c r="A17" s="164"/>
      <c r="B17" s="200" t="s">
        <v>179</v>
      </c>
      <c r="C17" s="164"/>
      <c r="D17" s="409">
        <v>0</v>
      </c>
      <c r="E17" s="409">
        <f t="shared" si="0"/>
        <v>0</v>
      </c>
    </row>
    <row r="18" spans="1:5" ht="15" customHeight="1" x14ac:dyDescent="0.2">
      <c r="A18" s="164">
        <v>10</v>
      </c>
      <c r="B18" s="194" t="s">
        <v>180</v>
      </c>
      <c r="C18" s="164" t="s">
        <v>33</v>
      </c>
      <c r="D18" s="409">
        <v>25315.658801835016</v>
      </c>
      <c r="E18" s="409">
        <f t="shared" si="0"/>
        <v>30631.947150220367</v>
      </c>
    </row>
    <row r="19" spans="1:5" ht="15" customHeight="1" x14ac:dyDescent="0.2">
      <c r="A19" s="164">
        <v>11</v>
      </c>
      <c r="B19" s="194" t="s">
        <v>181</v>
      </c>
      <c r="C19" s="164" t="s">
        <v>33</v>
      </c>
      <c r="D19" s="409">
        <v>27980.464991501842</v>
      </c>
      <c r="E19" s="409">
        <f t="shared" si="0"/>
        <v>33856.362639717227</v>
      </c>
    </row>
    <row r="20" spans="1:5" ht="15" customHeight="1" x14ac:dyDescent="0.2">
      <c r="A20" s="164">
        <v>12</v>
      </c>
      <c r="B20" s="194" t="s">
        <v>182</v>
      </c>
      <c r="C20" s="164" t="s">
        <v>33</v>
      </c>
      <c r="D20" s="409">
        <v>21318.449517334731</v>
      </c>
      <c r="E20" s="409">
        <f t="shared" si="0"/>
        <v>25795.323915975023</v>
      </c>
    </row>
    <row r="21" spans="1:5" ht="15" customHeight="1" x14ac:dyDescent="0.2">
      <c r="A21" s="164">
        <v>13</v>
      </c>
      <c r="B21" s="194" t="s">
        <v>183</v>
      </c>
      <c r="C21" s="164" t="s">
        <v>33</v>
      </c>
      <c r="D21" s="409">
        <v>26115.100658735042</v>
      </c>
      <c r="E21" s="409">
        <f t="shared" si="0"/>
        <v>31599.271797069399</v>
      </c>
    </row>
    <row r="22" spans="1:5" ht="15" customHeight="1" x14ac:dyDescent="0.2">
      <c r="A22" s="164"/>
      <c r="B22" s="200" t="s">
        <v>184</v>
      </c>
      <c r="C22" s="164"/>
      <c r="D22" s="409">
        <v>0</v>
      </c>
      <c r="E22" s="409">
        <f t="shared" si="0"/>
        <v>0</v>
      </c>
    </row>
    <row r="23" spans="1:5" ht="15" customHeight="1" x14ac:dyDescent="0.2">
      <c r="A23" s="164">
        <v>14</v>
      </c>
      <c r="B23" s="194" t="s">
        <v>185</v>
      </c>
      <c r="C23" s="164" t="s">
        <v>175</v>
      </c>
      <c r="D23" s="409">
        <v>2793.8737881014008</v>
      </c>
      <c r="E23" s="409">
        <f t="shared" si="0"/>
        <v>3380.5872836026947</v>
      </c>
    </row>
    <row r="24" spans="1:5" ht="15" customHeight="1" x14ac:dyDescent="0.2">
      <c r="A24" s="164">
        <v>15</v>
      </c>
      <c r="B24" s="194" t="s">
        <v>186</v>
      </c>
      <c r="C24" s="164" t="s">
        <v>175</v>
      </c>
      <c r="D24" s="409">
        <v>5234.1057254960251</v>
      </c>
      <c r="E24" s="409">
        <f t="shared" si="0"/>
        <v>6333.2679278501901</v>
      </c>
    </row>
    <row r="25" spans="1:5" ht="15" customHeight="1" x14ac:dyDescent="0.2">
      <c r="A25" s="164">
        <v>16</v>
      </c>
      <c r="B25" s="194" t="s">
        <v>187</v>
      </c>
      <c r="C25" s="164" t="s">
        <v>175</v>
      </c>
      <c r="D25" s="409">
        <v>5159.2779676901782</v>
      </c>
      <c r="E25" s="409">
        <f t="shared" si="0"/>
        <v>6242.7263409051156</v>
      </c>
    </row>
    <row r="26" spans="1:5" ht="15" customHeight="1" x14ac:dyDescent="0.2">
      <c r="A26" s="164">
        <v>17</v>
      </c>
      <c r="B26" s="194" t="s">
        <v>468</v>
      </c>
      <c r="C26" s="164" t="s">
        <v>175</v>
      </c>
      <c r="D26" s="409">
        <v>3327.6203928397736</v>
      </c>
      <c r="E26" s="409">
        <f t="shared" si="0"/>
        <v>4026.4206753361259</v>
      </c>
    </row>
    <row r="27" spans="1:5" ht="15" customHeight="1" x14ac:dyDescent="0.2">
      <c r="A27" s="164">
        <v>18</v>
      </c>
      <c r="B27" s="194" t="s">
        <v>469</v>
      </c>
      <c r="C27" s="164" t="s">
        <v>25</v>
      </c>
      <c r="D27" s="409">
        <v>4059.0700953871892</v>
      </c>
      <c r="E27" s="409">
        <f t="shared" si="0"/>
        <v>4911.474815418499</v>
      </c>
    </row>
    <row r="28" spans="1:5" ht="15" customHeight="1" x14ac:dyDescent="0.2">
      <c r="A28" s="164">
        <v>19</v>
      </c>
      <c r="B28" s="194" t="s">
        <v>188</v>
      </c>
      <c r="C28" s="164" t="s">
        <v>25</v>
      </c>
      <c r="D28" s="409">
        <v>39081.674504787341</v>
      </c>
      <c r="E28" s="409">
        <f t="shared" si="0"/>
        <v>47288.82615079268</v>
      </c>
    </row>
    <row r="29" spans="1:5" ht="15" customHeight="1" x14ac:dyDescent="0.2">
      <c r="A29" s="164">
        <v>20</v>
      </c>
      <c r="B29" s="344" t="s">
        <v>388</v>
      </c>
      <c r="C29" s="164" t="s">
        <v>25</v>
      </c>
      <c r="D29" s="409">
        <v>30879.852888603884</v>
      </c>
      <c r="E29" s="409">
        <f t="shared" si="0"/>
        <v>37364.621995210699</v>
      </c>
    </row>
    <row r="30" spans="1:5" ht="15" customHeight="1" x14ac:dyDescent="0.2">
      <c r="A30" s="164">
        <v>21</v>
      </c>
      <c r="B30" s="194" t="s">
        <v>189</v>
      </c>
      <c r="C30" s="164" t="s">
        <v>25</v>
      </c>
      <c r="D30" s="409">
        <v>29945.759556381141</v>
      </c>
      <c r="E30" s="409">
        <f t="shared" si="0"/>
        <v>36234.36906322118</v>
      </c>
    </row>
    <row r="31" spans="1:5" ht="15" customHeight="1" x14ac:dyDescent="0.2">
      <c r="A31" s="164">
        <v>22</v>
      </c>
      <c r="B31" s="194" t="s">
        <v>190</v>
      </c>
      <c r="C31" s="164" t="s">
        <v>138</v>
      </c>
      <c r="D31" s="409">
        <v>243.03032449761596</v>
      </c>
      <c r="E31" s="409">
        <f t="shared" si="0"/>
        <v>294.0666926421153</v>
      </c>
    </row>
    <row r="32" spans="1:5" ht="15" customHeight="1" x14ac:dyDescent="0.2">
      <c r="A32" s="164">
        <v>23</v>
      </c>
      <c r="B32" s="194" t="s">
        <v>191</v>
      </c>
      <c r="C32" s="164" t="s">
        <v>175</v>
      </c>
      <c r="D32" s="409">
        <v>19426.437122671279</v>
      </c>
      <c r="E32" s="409">
        <f t="shared" si="0"/>
        <v>23505.988918432246</v>
      </c>
    </row>
    <row r="33" spans="1:5" ht="15" customHeight="1" x14ac:dyDescent="0.2">
      <c r="A33" s="164">
        <v>24</v>
      </c>
      <c r="B33" s="194" t="s">
        <v>192</v>
      </c>
      <c r="C33" s="164" t="s">
        <v>25</v>
      </c>
      <c r="D33" s="409">
        <v>11258.387554703446</v>
      </c>
      <c r="E33" s="409">
        <f t="shared" si="0"/>
        <v>13622.64894119117</v>
      </c>
    </row>
    <row r="34" spans="1:5" ht="15" customHeight="1" x14ac:dyDescent="0.2">
      <c r="A34" s="164">
        <v>25</v>
      </c>
      <c r="B34" s="194" t="s">
        <v>193</v>
      </c>
      <c r="C34" s="164" t="s">
        <v>59</v>
      </c>
      <c r="D34" s="409">
        <v>20012.69448439798</v>
      </c>
      <c r="E34" s="409">
        <f t="shared" si="0"/>
        <v>24215.360326121554</v>
      </c>
    </row>
    <row r="35" spans="1:5" ht="15" customHeight="1" x14ac:dyDescent="0.2">
      <c r="A35" s="164">
        <v>26</v>
      </c>
      <c r="B35" s="344" t="s">
        <v>389</v>
      </c>
      <c r="C35" s="164" t="s">
        <v>59</v>
      </c>
      <c r="D35" s="409">
        <v>37094.102160162445</v>
      </c>
      <c r="E35" s="409">
        <f t="shared" si="0"/>
        <v>44883.863613796559</v>
      </c>
    </row>
    <row r="36" spans="1:5" ht="15" customHeight="1" x14ac:dyDescent="0.2">
      <c r="A36" s="164">
        <v>27</v>
      </c>
      <c r="B36" s="344" t="s">
        <v>390</v>
      </c>
      <c r="C36" s="164" t="s">
        <v>59</v>
      </c>
      <c r="D36" s="409">
        <v>18573.699141977886</v>
      </c>
      <c r="E36" s="409">
        <f t="shared" si="0"/>
        <v>22474.17596179324</v>
      </c>
    </row>
    <row r="37" spans="1:5" ht="15" customHeight="1" x14ac:dyDescent="0.2">
      <c r="A37" s="164">
        <v>28</v>
      </c>
      <c r="B37" s="194" t="s">
        <v>397</v>
      </c>
      <c r="C37" s="164" t="s">
        <v>59</v>
      </c>
      <c r="D37" s="409">
        <v>17254.886558711769</v>
      </c>
      <c r="E37" s="409">
        <f t="shared" si="0"/>
        <v>20878.412736041239</v>
      </c>
    </row>
    <row r="38" spans="1:5" ht="15" customHeight="1" x14ac:dyDescent="0.2">
      <c r="A38" s="164">
        <v>29</v>
      </c>
      <c r="B38" s="194" t="s">
        <v>404</v>
      </c>
      <c r="C38" s="164" t="s">
        <v>59</v>
      </c>
      <c r="D38" s="409">
        <v>3597.4883560502385</v>
      </c>
      <c r="E38" s="409">
        <f t="shared" si="0"/>
        <v>4352.9609108207887</v>
      </c>
    </row>
    <row r="39" spans="1:5" ht="15" customHeight="1" x14ac:dyDescent="0.2">
      <c r="A39" s="164">
        <v>30</v>
      </c>
      <c r="B39" s="194" t="s">
        <v>398</v>
      </c>
      <c r="C39" s="164" t="s">
        <v>59</v>
      </c>
      <c r="D39" s="409">
        <v>4583.466646226967</v>
      </c>
      <c r="E39" s="409">
        <f t="shared" si="0"/>
        <v>5545.9946419346297</v>
      </c>
    </row>
    <row r="40" spans="1:5" ht="15" customHeight="1" x14ac:dyDescent="0.2">
      <c r="A40" s="164">
        <v>31</v>
      </c>
      <c r="B40" s="194" t="s">
        <v>405</v>
      </c>
      <c r="C40" s="164" t="s">
        <v>59</v>
      </c>
      <c r="D40" s="409">
        <v>3037.8790562202003</v>
      </c>
      <c r="E40" s="409">
        <f t="shared" si="0"/>
        <v>3675.8336580264422</v>
      </c>
    </row>
    <row r="41" spans="1:5" ht="15" customHeight="1" x14ac:dyDescent="0.2">
      <c r="A41" s="164"/>
      <c r="B41" s="200" t="s">
        <v>194</v>
      </c>
      <c r="C41" s="164"/>
      <c r="D41" s="409">
        <v>0</v>
      </c>
      <c r="E41" s="409">
        <f t="shared" si="0"/>
        <v>0</v>
      </c>
    </row>
    <row r="42" spans="1:5" ht="15" customHeight="1" x14ac:dyDescent="0.2">
      <c r="A42" s="164">
        <v>32</v>
      </c>
      <c r="B42" s="194" t="s">
        <v>473</v>
      </c>
      <c r="C42" s="164" t="s">
        <v>25</v>
      </c>
      <c r="D42" s="409">
        <v>35447.251934948326</v>
      </c>
      <c r="E42" s="409">
        <f t="shared" si="0"/>
        <v>42891.174841287473</v>
      </c>
    </row>
    <row r="43" spans="1:5" ht="15" customHeight="1" x14ac:dyDescent="0.2">
      <c r="A43" s="164">
        <v>33</v>
      </c>
      <c r="B43" s="194" t="s">
        <v>195</v>
      </c>
      <c r="C43" s="164" t="s">
        <v>59</v>
      </c>
      <c r="D43" s="409">
        <v>2753.7574202779206</v>
      </c>
      <c r="E43" s="409">
        <f t="shared" si="0"/>
        <v>3332.0464785362838</v>
      </c>
    </row>
    <row r="44" spans="1:5" ht="15" customHeight="1" x14ac:dyDescent="0.2">
      <c r="A44" s="164">
        <v>34</v>
      </c>
      <c r="B44" s="344" t="s">
        <v>391</v>
      </c>
      <c r="C44" s="164" t="s">
        <v>59</v>
      </c>
      <c r="D44" s="409">
        <v>1220.0601954894464</v>
      </c>
      <c r="E44" s="409">
        <f t="shared" si="0"/>
        <v>1476.2728365422302</v>
      </c>
    </row>
    <row r="45" spans="1:5" ht="15" customHeight="1" x14ac:dyDescent="0.2">
      <c r="A45" s="164"/>
      <c r="B45" s="200" t="s">
        <v>196</v>
      </c>
      <c r="C45" s="164"/>
      <c r="D45" s="409">
        <v>0</v>
      </c>
      <c r="E45" s="409">
        <f t="shared" si="0"/>
        <v>0</v>
      </c>
    </row>
    <row r="46" spans="1:5" ht="15" customHeight="1" x14ac:dyDescent="0.2">
      <c r="A46" s="164">
        <v>35</v>
      </c>
      <c r="B46" s="194" t="s">
        <v>197</v>
      </c>
      <c r="C46" s="164" t="s">
        <v>138</v>
      </c>
      <c r="D46" s="409">
        <v>618.76799724064085</v>
      </c>
      <c r="E46" s="409">
        <f t="shared" si="0"/>
        <v>748.70927666117541</v>
      </c>
    </row>
    <row r="47" spans="1:5" ht="15" customHeight="1" x14ac:dyDescent="0.2">
      <c r="A47" s="164">
        <v>36</v>
      </c>
      <c r="B47" s="194" t="s">
        <v>198</v>
      </c>
      <c r="C47" s="164" t="s">
        <v>138</v>
      </c>
      <c r="D47" s="409">
        <v>825.02399632085428</v>
      </c>
      <c r="E47" s="409">
        <f t="shared" si="0"/>
        <v>998.27903554823365</v>
      </c>
    </row>
    <row r="48" spans="1:5" ht="15" customHeight="1" x14ac:dyDescent="0.2">
      <c r="A48" s="164">
        <v>37</v>
      </c>
      <c r="B48" s="194" t="s">
        <v>199</v>
      </c>
      <c r="C48" s="164" t="s">
        <v>138</v>
      </c>
      <c r="D48" s="409">
        <v>1082.4442742426709</v>
      </c>
      <c r="E48" s="409">
        <f t="shared" si="0"/>
        <v>1309.7575718336318</v>
      </c>
    </row>
    <row r="49" spans="1:5" ht="15" customHeight="1" x14ac:dyDescent="0.2">
      <c r="A49" s="164">
        <v>38</v>
      </c>
      <c r="B49" s="194" t="s">
        <v>200</v>
      </c>
      <c r="C49" s="164" t="s">
        <v>138</v>
      </c>
      <c r="D49" s="409">
        <v>2676.5313369013766</v>
      </c>
      <c r="E49" s="409">
        <f t="shared" si="0"/>
        <v>3238.6029176506654</v>
      </c>
    </row>
    <row r="50" spans="1:5" ht="15" customHeight="1" x14ac:dyDescent="0.2">
      <c r="A50" s="164">
        <v>39</v>
      </c>
      <c r="B50" s="194" t="s">
        <v>201</v>
      </c>
      <c r="C50" s="164" t="s">
        <v>138</v>
      </c>
      <c r="D50" s="409">
        <v>541.1741706099217</v>
      </c>
      <c r="E50" s="409">
        <f t="shared" si="0"/>
        <v>654.82074643800524</v>
      </c>
    </row>
    <row r="51" spans="1:5" ht="15" customHeight="1" x14ac:dyDescent="0.2">
      <c r="A51" s="164">
        <v>40</v>
      </c>
      <c r="B51" s="273" t="s">
        <v>372</v>
      </c>
      <c r="C51" s="164" t="s">
        <v>138</v>
      </c>
      <c r="D51" s="409">
        <v>628.44124370913164</v>
      </c>
      <c r="E51" s="409">
        <f t="shared" si="0"/>
        <v>760.41390488804927</v>
      </c>
    </row>
    <row r="52" spans="1:5" ht="15" customHeight="1" x14ac:dyDescent="0.2">
      <c r="A52" s="164">
        <v>41</v>
      </c>
      <c r="B52" s="194" t="s">
        <v>202</v>
      </c>
      <c r="C52" s="164" t="s">
        <v>59</v>
      </c>
      <c r="D52" s="409">
        <v>4203.3053952090977</v>
      </c>
      <c r="E52" s="409">
        <f t="shared" si="0"/>
        <v>5085.9995282030077</v>
      </c>
    </row>
    <row r="53" spans="1:5" ht="15" customHeight="1" x14ac:dyDescent="0.2">
      <c r="A53" s="164">
        <v>42</v>
      </c>
      <c r="B53" s="194" t="s">
        <v>203</v>
      </c>
      <c r="C53" s="164" t="s">
        <v>25</v>
      </c>
      <c r="D53" s="409">
        <v>527.63162555403471</v>
      </c>
      <c r="E53" s="409">
        <f t="shared" si="0"/>
        <v>638.43426692038202</v>
      </c>
    </row>
    <row r="54" spans="1:5" ht="15" customHeight="1" x14ac:dyDescent="0.2">
      <c r="A54" s="164">
        <v>43</v>
      </c>
      <c r="B54" s="194" t="s">
        <v>204</v>
      </c>
      <c r="C54" s="164" t="s">
        <v>25</v>
      </c>
      <c r="D54" s="409">
        <v>6045.8270093180636</v>
      </c>
      <c r="E54" s="409">
        <f t="shared" si="0"/>
        <v>7315.4506812748568</v>
      </c>
    </row>
    <row r="55" spans="1:5" ht="15" customHeight="1" x14ac:dyDescent="0.2">
      <c r="A55" s="164">
        <v>44</v>
      </c>
      <c r="B55" s="194" t="s">
        <v>205</v>
      </c>
      <c r="C55" s="164" t="s">
        <v>175</v>
      </c>
      <c r="D55" s="409">
        <v>2398.3255707001576</v>
      </c>
      <c r="E55" s="409">
        <f t="shared" si="0"/>
        <v>2901.9739405471905</v>
      </c>
    </row>
    <row r="56" spans="1:5" ht="15" customHeight="1" x14ac:dyDescent="0.2">
      <c r="A56" s="75"/>
      <c r="B56" s="334" t="str">
        <f>+Presupuesto!B33</f>
        <v>PISOS, ZOCALOS Y ANTEPECHOS</v>
      </c>
      <c r="C56" s="75"/>
      <c r="D56" s="407">
        <v>0</v>
      </c>
      <c r="E56" s="409">
        <f t="shared" si="0"/>
        <v>0</v>
      </c>
    </row>
    <row r="57" spans="1:5" ht="15" customHeight="1" x14ac:dyDescent="0.2">
      <c r="A57" s="164">
        <v>45</v>
      </c>
      <c r="B57" s="194" t="s">
        <v>206</v>
      </c>
      <c r="C57" s="164" t="s">
        <v>25</v>
      </c>
      <c r="D57" s="409">
        <v>9630.0766082180326</v>
      </c>
      <c r="E57" s="409">
        <f t="shared" si="0"/>
        <v>11652.392695943819</v>
      </c>
    </row>
    <row r="58" spans="1:5" ht="15" customHeight="1" x14ac:dyDescent="0.2">
      <c r="A58" s="164">
        <v>46</v>
      </c>
      <c r="B58" s="194" t="s">
        <v>207</v>
      </c>
      <c r="C58" s="164" t="s">
        <v>25</v>
      </c>
      <c r="D58" s="409">
        <v>12466.496316499417</v>
      </c>
      <c r="E58" s="409">
        <f t="shared" si="0"/>
        <v>15084.460542964294</v>
      </c>
    </row>
    <row r="59" spans="1:5" ht="15" customHeight="1" x14ac:dyDescent="0.2">
      <c r="A59" s="164">
        <v>47</v>
      </c>
      <c r="B59" s="194" t="s">
        <v>208</v>
      </c>
      <c r="C59" s="164" t="s">
        <v>25</v>
      </c>
      <c r="D59" s="409">
        <v>31191.023488812443</v>
      </c>
      <c r="E59" s="409">
        <f t="shared" si="0"/>
        <v>37741.138421463053</v>
      </c>
    </row>
    <row r="60" spans="1:5" ht="15" customHeight="1" x14ac:dyDescent="0.2">
      <c r="A60" s="164">
        <v>48</v>
      </c>
      <c r="B60" s="194" t="s">
        <v>209</v>
      </c>
      <c r="C60" s="164" t="s">
        <v>25</v>
      </c>
      <c r="D60" s="409">
        <v>46298.875700509612</v>
      </c>
      <c r="E60" s="409">
        <f t="shared" si="0"/>
        <v>56021.639597616631</v>
      </c>
    </row>
    <row r="61" spans="1:5" ht="15" customHeight="1" x14ac:dyDescent="0.2">
      <c r="A61" s="164">
        <v>49</v>
      </c>
      <c r="B61" s="194" t="s">
        <v>210</v>
      </c>
      <c r="C61" s="164" t="s">
        <v>175</v>
      </c>
      <c r="D61" s="409">
        <v>222.56461296097464</v>
      </c>
      <c r="E61" s="409">
        <f t="shared" si="0"/>
        <v>269.30318168277933</v>
      </c>
    </row>
    <row r="62" spans="1:5" ht="15" customHeight="1" x14ac:dyDescent="0.2">
      <c r="A62" s="164">
        <v>50</v>
      </c>
      <c r="B62" s="194" t="s">
        <v>211</v>
      </c>
      <c r="C62" s="164" t="s">
        <v>175</v>
      </c>
      <c r="D62" s="409">
        <v>562.32740214349701</v>
      </c>
      <c r="E62" s="409">
        <f t="shared" si="0"/>
        <v>680.4161565936314</v>
      </c>
    </row>
    <row r="63" spans="1:5" ht="15" customHeight="1" x14ac:dyDescent="0.2">
      <c r="A63" s="164">
        <v>51</v>
      </c>
      <c r="B63" s="194" t="s">
        <v>212</v>
      </c>
      <c r="C63" s="164" t="s">
        <v>175</v>
      </c>
      <c r="D63" s="409">
        <v>1492.0249855944644</v>
      </c>
      <c r="E63" s="409">
        <f t="shared" si="0"/>
        <v>1805.3502325693019</v>
      </c>
    </row>
    <row r="64" spans="1:5" ht="15" customHeight="1" x14ac:dyDescent="0.2">
      <c r="A64" s="164">
        <v>52</v>
      </c>
      <c r="B64" s="194" t="s">
        <v>213</v>
      </c>
      <c r="C64" s="164" t="s">
        <v>175</v>
      </c>
      <c r="D64" s="409">
        <v>3191.3718927450109</v>
      </c>
      <c r="E64" s="409">
        <f t="shared" si="0"/>
        <v>3861.5599902214631</v>
      </c>
    </row>
    <row r="65" spans="1:5" ht="15" customHeight="1" x14ac:dyDescent="0.2">
      <c r="A65" s="164">
        <v>53</v>
      </c>
      <c r="B65" s="194" t="s">
        <v>214</v>
      </c>
      <c r="C65" s="164" t="s">
        <v>175</v>
      </c>
      <c r="D65" s="409">
        <v>3191.3718927450109</v>
      </c>
      <c r="E65" s="409">
        <f t="shared" si="0"/>
        <v>3861.5599902214631</v>
      </c>
    </row>
    <row r="66" spans="1:5" ht="15" customHeight="1" x14ac:dyDescent="0.2">
      <c r="A66" s="164">
        <v>54</v>
      </c>
      <c r="B66" s="194" t="s">
        <v>475</v>
      </c>
      <c r="C66" s="164" t="s">
        <v>59</v>
      </c>
      <c r="D66" s="409">
        <v>7555.3970788652941</v>
      </c>
      <c r="E66" s="409">
        <f t="shared" si="0"/>
        <v>9142.0304654270058</v>
      </c>
    </row>
    <row r="67" spans="1:5" ht="15" customHeight="1" x14ac:dyDescent="0.2">
      <c r="A67" s="164">
        <v>55</v>
      </c>
      <c r="B67" s="273" t="s">
        <v>426</v>
      </c>
      <c r="C67" s="164" t="s">
        <v>25</v>
      </c>
      <c r="D67" s="409">
        <v>23983.255707001586</v>
      </c>
      <c r="E67" s="409">
        <f t="shared" si="0"/>
        <v>29019.739405471919</v>
      </c>
    </row>
    <row r="68" spans="1:5" ht="15" customHeight="1" x14ac:dyDescent="0.2">
      <c r="A68" s="164">
        <v>56</v>
      </c>
      <c r="B68" s="194" t="s">
        <v>401</v>
      </c>
      <c r="C68" s="164" t="s">
        <v>138</v>
      </c>
      <c r="D68" s="409">
        <v>1669.2345972073101</v>
      </c>
      <c r="E68" s="409">
        <f t="shared" si="0"/>
        <v>2019.7738626208452</v>
      </c>
    </row>
    <row r="69" spans="1:5" ht="15" customHeight="1" x14ac:dyDescent="0.2">
      <c r="A69" s="75"/>
      <c r="B69" s="334" t="str">
        <f>+Presupuesto!B47</f>
        <v>MARMOLERIA Y GRANITO</v>
      </c>
      <c r="C69" s="75"/>
      <c r="D69" s="407">
        <v>0</v>
      </c>
      <c r="E69" s="409">
        <f t="shared" si="0"/>
        <v>0</v>
      </c>
    </row>
    <row r="70" spans="1:5" ht="15" customHeight="1" x14ac:dyDescent="0.2">
      <c r="A70" s="164">
        <v>57</v>
      </c>
      <c r="B70" s="194" t="s">
        <v>68</v>
      </c>
      <c r="C70" s="164" t="s">
        <v>25</v>
      </c>
      <c r="D70" s="409">
        <v>634282.60585580394</v>
      </c>
      <c r="E70" s="409">
        <f t="shared" si="0"/>
        <v>767481.95308552275</v>
      </c>
    </row>
    <row r="71" spans="1:5" ht="15" customHeight="1" x14ac:dyDescent="0.2">
      <c r="A71" s="164">
        <v>58</v>
      </c>
      <c r="B71" s="194" t="s">
        <v>215</v>
      </c>
      <c r="C71" s="164" t="s">
        <v>25</v>
      </c>
      <c r="D71" s="409">
        <v>738418.55607093545</v>
      </c>
      <c r="E71" s="409">
        <f t="shared" si="0"/>
        <v>893486.45284583187</v>
      </c>
    </row>
    <row r="72" spans="1:5" ht="15" customHeight="1" x14ac:dyDescent="0.2">
      <c r="A72" s="164">
        <v>59</v>
      </c>
      <c r="B72" s="194" t="s">
        <v>216</v>
      </c>
      <c r="C72" s="164" t="s">
        <v>25</v>
      </c>
      <c r="D72" s="409">
        <v>382240.19373083743</v>
      </c>
      <c r="E72" s="409">
        <f t="shared" ref="E72:E135" si="1">+D72*$E$6</f>
        <v>462510.6344143133</v>
      </c>
    </row>
    <row r="73" spans="1:5" ht="15" customHeight="1" x14ac:dyDescent="0.2">
      <c r="A73" s="75"/>
      <c r="B73" s="334" t="s">
        <v>430</v>
      </c>
      <c r="C73" s="75"/>
      <c r="D73" s="407">
        <v>0</v>
      </c>
      <c r="E73" s="409">
        <f t="shared" si="1"/>
        <v>0</v>
      </c>
    </row>
    <row r="74" spans="1:5" ht="15" customHeight="1" x14ac:dyDescent="0.2">
      <c r="A74" s="164">
        <v>60</v>
      </c>
      <c r="B74" s="194" t="s">
        <v>217</v>
      </c>
      <c r="C74" s="164" t="s">
        <v>138</v>
      </c>
      <c r="D74" s="409">
        <v>5198.8023730953182</v>
      </c>
      <c r="E74" s="409">
        <f t="shared" si="1"/>
        <v>6290.5508714453345</v>
      </c>
    </row>
    <row r="75" spans="1:5" ht="15" customHeight="1" x14ac:dyDescent="0.2">
      <c r="A75" s="164">
        <v>61</v>
      </c>
      <c r="B75" s="194" t="s">
        <v>218</v>
      </c>
      <c r="C75" s="164" t="s">
        <v>138</v>
      </c>
      <c r="D75" s="409">
        <v>4585.710413038666</v>
      </c>
      <c r="E75" s="409">
        <f t="shared" si="1"/>
        <v>5548.7095997767856</v>
      </c>
    </row>
    <row r="76" spans="1:5" ht="15" customHeight="1" x14ac:dyDescent="0.2">
      <c r="A76" s="164">
        <v>62</v>
      </c>
      <c r="B76" s="194" t="s">
        <v>219</v>
      </c>
      <c r="C76" s="164" t="s">
        <v>138</v>
      </c>
      <c r="D76" s="409">
        <v>33.823459211770931</v>
      </c>
      <c r="E76" s="409">
        <f t="shared" si="1"/>
        <v>40.926385646242828</v>
      </c>
    </row>
    <row r="77" spans="1:5" ht="15" customHeight="1" x14ac:dyDescent="0.2">
      <c r="A77" s="164">
        <v>63</v>
      </c>
      <c r="B77" s="194" t="s">
        <v>220</v>
      </c>
      <c r="C77" s="164" t="s">
        <v>138</v>
      </c>
      <c r="D77" s="409">
        <v>17.431389996684359</v>
      </c>
      <c r="E77" s="409">
        <f t="shared" si="1"/>
        <v>21.091981895988074</v>
      </c>
    </row>
    <row r="78" spans="1:5" ht="15" customHeight="1" x14ac:dyDescent="0.2">
      <c r="A78" s="164">
        <v>64</v>
      </c>
      <c r="B78" s="194" t="s">
        <v>221</v>
      </c>
      <c r="C78" s="164" t="s">
        <v>138</v>
      </c>
      <c r="D78" s="409">
        <v>125.00040896814946</v>
      </c>
      <c r="E78" s="409">
        <f t="shared" si="1"/>
        <v>151.25049485146084</v>
      </c>
    </row>
    <row r="79" spans="1:5" ht="15" customHeight="1" x14ac:dyDescent="0.2">
      <c r="A79" s="164">
        <v>65</v>
      </c>
      <c r="B79" s="194" t="s">
        <v>222</v>
      </c>
      <c r="C79" s="164" t="s">
        <v>59</v>
      </c>
      <c r="D79" s="409">
        <v>88.455256883058368</v>
      </c>
      <c r="E79" s="409">
        <f t="shared" si="1"/>
        <v>107.03086082850062</v>
      </c>
    </row>
    <row r="80" spans="1:5" ht="15" customHeight="1" x14ac:dyDescent="0.2">
      <c r="A80" s="164">
        <v>66</v>
      </c>
      <c r="B80" s="194" t="s">
        <v>223</v>
      </c>
      <c r="C80" s="164" t="s">
        <v>175</v>
      </c>
      <c r="D80" s="409">
        <v>1356.6408395315354</v>
      </c>
      <c r="E80" s="409">
        <f t="shared" si="1"/>
        <v>1641.5354158331579</v>
      </c>
    </row>
    <row r="81" spans="1:5" ht="15" customHeight="1" x14ac:dyDescent="0.2">
      <c r="A81" s="164">
        <v>67</v>
      </c>
      <c r="B81" s="194" t="s">
        <v>224</v>
      </c>
      <c r="C81" s="164" t="s">
        <v>138</v>
      </c>
      <c r="D81" s="409">
        <v>21937.547950542896</v>
      </c>
      <c r="E81" s="409">
        <f t="shared" si="1"/>
        <v>26544.433020156903</v>
      </c>
    </row>
    <row r="82" spans="1:5" ht="15" customHeight="1" x14ac:dyDescent="0.2">
      <c r="A82" s="164">
        <v>68</v>
      </c>
      <c r="B82" s="194" t="s">
        <v>493</v>
      </c>
      <c r="C82" s="164" t="s">
        <v>59</v>
      </c>
      <c r="D82" s="409">
        <v>6905.7866147854475</v>
      </c>
      <c r="E82" s="409">
        <f t="shared" si="1"/>
        <v>8356.0018038903909</v>
      </c>
    </row>
    <row r="83" spans="1:5" ht="15" customHeight="1" x14ac:dyDescent="0.2">
      <c r="A83" s="164">
        <v>69</v>
      </c>
      <c r="B83" s="194" t="s">
        <v>494</v>
      </c>
      <c r="C83" s="164" t="s">
        <v>59</v>
      </c>
      <c r="D83" s="409">
        <v>5868.6706938290117</v>
      </c>
      <c r="E83" s="409">
        <f t="shared" si="1"/>
        <v>7101.091539533104</v>
      </c>
    </row>
    <row r="84" spans="1:5" ht="15" customHeight="1" x14ac:dyDescent="0.2">
      <c r="A84" s="164">
        <v>70</v>
      </c>
      <c r="B84" s="194" t="s">
        <v>479</v>
      </c>
      <c r="C84" s="164" t="s">
        <v>25</v>
      </c>
      <c r="D84" s="409">
        <v>17268.465966919946</v>
      </c>
      <c r="E84" s="409">
        <f t="shared" si="1"/>
        <v>20894.843819973135</v>
      </c>
    </row>
    <row r="85" spans="1:5" ht="15" customHeight="1" x14ac:dyDescent="0.2">
      <c r="A85" s="164">
        <v>71</v>
      </c>
      <c r="B85" s="194" t="s">
        <v>480</v>
      </c>
      <c r="C85" s="164" t="s">
        <v>59</v>
      </c>
      <c r="D85" s="409">
        <v>1684.8716799282749</v>
      </c>
      <c r="E85" s="409">
        <f t="shared" si="1"/>
        <v>2038.6947327132127</v>
      </c>
    </row>
    <row r="86" spans="1:5" ht="15" customHeight="1" x14ac:dyDescent="0.2">
      <c r="A86" s="164">
        <v>72</v>
      </c>
      <c r="B86" s="194" t="s">
        <v>481</v>
      </c>
      <c r="C86" s="164" t="s">
        <v>25</v>
      </c>
      <c r="D86" s="409">
        <v>1928.0936584180035</v>
      </c>
      <c r="E86" s="409">
        <f t="shared" si="1"/>
        <v>2332.9933266857843</v>
      </c>
    </row>
    <row r="87" spans="1:5" ht="15" customHeight="1" x14ac:dyDescent="0.2">
      <c r="A87" s="164">
        <v>73</v>
      </c>
      <c r="B87" s="194" t="s">
        <v>482</v>
      </c>
      <c r="C87" s="164" t="s">
        <v>25</v>
      </c>
      <c r="D87" s="409">
        <v>9068.7405139770926</v>
      </c>
      <c r="E87" s="409">
        <f t="shared" si="1"/>
        <v>10973.176021912283</v>
      </c>
    </row>
    <row r="88" spans="1:5" ht="15" customHeight="1" x14ac:dyDescent="0.2">
      <c r="A88" s="164">
        <v>74</v>
      </c>
      <c r="B88" s="194" t="s">
        <v>483</v>
      </c>
      <c r="C88" s="164" t="s">
        <v>25</v>
      </c>
      <c r="D88" s="409">
        <v>1927.4898122044738</v>
      </c>
      <c r="E88" s="409">
        <f t="shared" si="1"/>
        <v>2332.2626727674133</v>
      </c>
    </row>
    <row r="89" spans="1:5" ht="15" customHeight="1" x14ac:dyDescent="0.2">
      <c r="A89" s="164">
        <v>75</v>
      </c>
      <c r="B89" s="194" t="s">
        <v>484</v>
      </c>
      <c r="C89" s="164" t="s">
        <v>175</v>
      </c>
      <c r="D89" s="409">
        <v>1429.640806771888</v>
      </c>
      <c r="E89" s="409">
        <f t="shared" si="1"/>
        <v>1729.8653761939845</v>
      </c>
    </row>
    <row r="90" spans="1:5" ht="15" customHeight="1" x14ac:dyDescent="0.2">
      <c r="A90" s="164">
        <v>76</v>
      </c>
      <c r="B90" s="194" t="s">
        <v>485</v>
      </c>
      <c r="C90" s="164" t="s">
        <v>25</v>
      </c>
      <c r="D90" s="409">
        <v>7583.227870575809</v>
      </c>
      <c r="E90" s="409">
        <f t="shared" si="1"/>
        <v>9175.705723396728</v>
      </c>
    </row>
    <row r="91" spans="1:5" ht="15" customHeight="1" x14ac:dyDescent="0.2">
      <c r="A91" s="164">
        <v>77</v>
      </c>
      <c r="B91" s="194" t="s">
        <v>486</v>
      </c>
      <c r="C91" s="164" t="s">
        <v>25</v>
      </c>
      <c r="D91" s="409">
        <v>11258.387554703446</v>
      </c>
      <c r="E91" s="409">
        <f t="shared" si="1"/>
        <v>13622.64894119117</v>
      </c>
    </row>
    <row r="92" spans="1:5" ht="15" customHeight="1" x14ac:dyDescent="0.2">
      <c r="A92" s="164">
        <v>78</v>
      </c>
      <c r="B92" s="194" t="s">
        <v>487</v>
      </c>
      <c r="C92" s="164" t="s">
        <v>59</v>
      </c>
      <c r="D92" s="409">
        <v>2814.035336288186</v>
      </c>
      <c r="E92" s="409">
        <f t="shared" si="1"/>
        <v>3404.9827569087051</v>
      </c>
    </row>
    <row r="93" spans="1:5" ht="15" customHeight="1" x14ac:dyDescent="0.2">
      <c r="A93" s="164">
        <v>79</v>
      </c>
      <c r="B93" s="194" t="s">
        <v>488</v>
      </c>
      <c r="C93" s="164" t="s">
        <v>59</v>
      </c>
      <c r="D93" s="409">
        <v>1216.5537205140276</v>
      </c>
      <c r="E93" s="409">
        <f t="shared" si="1"/>
        <v>1472.0300018219734</v>
      </c>
    </row>
    <row r="94" spans="1:5" ht="15" customHeight="1" x14ac:dyDescent="0.2">
      <c r="A94" s="164">
        <v>80</v>
      </c>
      <c r="B94" s="194" t="s">
        <v>489</v>
      </c>
      <c r="C94" s="164" t="s">
        <v>138</v>
      </c>
      <c r="D94" s="409">
        <v>74.816200160713748</v>
      </c>
      <c r="E94" s="409">
        <f t="shared" si="1"/>
        <v>90.52760219446364</v>
      </c>
    </row>
    <row r="95" spans="1:5" ht="15" customHeight="1" x14ac:dyDescent="0.2">
      <c r="A95" s="164">
        <v>81</v>
      </c>
      <c r="B95" s="194" t="s">
        <v>490</v>
      </c>
      <c r="C95" s="164" t="s">
        <v>138</v>
      </c>
      <c r="D95" s="409">
        <v>47.318520390713424</v>
      </c>
      <c r="E95" s="409">
        <f t="shared" si="1"/>
        <v>57.255409672763243</v>
      </c>
    </row>
    <row r="96" spans="1:5" ht="15" customHeight="1" x14ac:dyDescent="0.2">
      <c r="A96" s="164">
        <v>82</v>
      </c>
      <c r="B96" s="194" t="s">
        <v>491</v>
      </c>
      <c r="C96" s="164" t="s">
        <v>138</v>
      </c>
      <c r="D96" s="409">
        <v>42.5622844613588</v>
      </c>
      <c r="E96" s="409">
        <f t="shared" si="1"/>
        <v>51.500364198244149</v>
      </c>
    </row>
    <row r="97" spans="1:5" ht="15" customHeight="1" x14ac:dyDescent="0.2">
      <c r="A97" s="164">
        <v>83</v>
      </c>
      <c r="B97" s="194" t="s">
        <v>492</v>
      </c>
      <c r="C97" s="164" t="s">
        <v>138</v>
      </c>
      <c r="D97" s="409">
        <v>6357.2575790920482</v>
      </c>
      <c r="E97" s="409">
        <f t="shared" si="1"/>
        <v>7692.2816707013781</v>
      </c>
    </row>
    <row r="98" spans="1:5" ht="15" customHeight="1" x14ac:dyDescent="0.2">
      <c r="A98" s="164">
        <v>84</v>
      </c>
      <c r="B98" s="194" t="s">
        <v>495</v>
      </c>
      <c r="C98" s="164" t="s">
        <v>138</v>
      </c>
      <c r="D98" s="409">
        <v>6965.3290442873631</v>
      </c>
      <c r="E98" s="409">
        <f t="shared" si="1"/>
        <v>8428.04814358771</v>
      </c>
    </row>
    <row r="99" spans="1:5" ht="15" customHeight="1" x14ac:dyDescent="0.2">
      <c r="A99" s="164">
        <v>85</v>
      </c>
      <c r="B99" s="194" t="s">
        <v>496</v>
      </c>
      <c r="C99" s="164" t="s">
        <v>138</v>
      </c>
      <c r="D99" s="409">
        <v>6312.04114766578</v>
      </c>
      <c r="E99" s="409">
        <f t="shared" si="1"/>
        <v>7637.5697886755934</v>
      </c>
    </row>
    <row r="100" spans="1:5" ht="15" customHeight="1" x14ac:dyDescent="0.2">
      <c r="A100" s="164">
        <v>86</v>
      </c>
      <c r="B100" s="194" t="s">
        <v>497</v>
      </c>
      <c r="C100" s="164" t="s">
        <v>59</v>
      </c>
      <c r="D100" s="409">
        <v>15846.079206730696</v>
      </c>
      <c r="E100" s="409">
        <f t="shared" si="1"/>
        <v>19173.755840144142</v>
      </c>
    </row>
    <row r="101" spans="1:5" ht="15" customHeight="1" x14ac:dyDescent="0.2">
      <c r="A101" s="164">
        <v>87</v>
      </c>
      <c r="B101" s="194" t="s">
        <v>498</v>
      </c>
      <c r="C101" s="164" t="s">
        <v>59</v>
      </c>
      <c r="D101" s="409">
        <v>14277.817313817292</v>
      </c>
      <c r="E101" s="409">
        <f t="shared" si="1"/>
        <v>17276.158949718923</v>
      </c>
    </row>
    <row r="102" spans="1:5" ht="15" customHeight="1" x14ac:dyDescent="0.2">
      <c r="A102" s="164">
        <v>88</v>
      </c>
      <c r="B102" s="194" t="s">
        <v>499</v>
      </c>
      <c r="C102" s="164" t="s">
        <v>25</v>
      </c>
      <c r="D102" s="409">
        <v>16719.974682647564</v>
      </c>
      <c r="E102" s="409">
        <f t="shared" si="1"/>
        <v>20231.169366003553</v>
      </c>
    </row>
    <row r="103" spans="1:5" ht="15" customHeight="1" x14ac:dyDescent="0.2">
      <c r="A103" s="164">
        <v>89</v>
      </c>
      <c r="B103" s="194" t="s">
        <v>500</v>
      </c>
      <c r="C103" s="164" t="s">
        <v>59</v>
      </c>
      <c r="D103" s="409">
        <v>1820.6853394528544</v>
      </c>
      <c r="E103" s="409">
        <f t="shared" si="1"/>
        <v>2203.0292607379538</v>
      </c>
    </row>
    <row r="104" spans="1:5" ht="15" customHeight="1" x14ac:dyDescent="0.2">
      <c r="A104" s="164">
        <v>90</v>
      </c>
      <c r="B104" s="194" t="s">
        <v>501</v>
      </c>
      <c r="C104" s="164" t="s">
        <v>59</v>
      </c>
      <c r="D104" s="409">
        <v>9495.7511896542601</v>
      </c>
      <c r="E104" s="409">
        <f t="shared" si="1"/>
        <v>11489.858939481654</v>
      </c>
    </row>
    <row r="105" spans="1:5" ht="15" customHeight="1" x14ac:dyDescent="0.2">
      <c r="A105" s="164">
        <v>91</v>
      </c>
      <c r="B105" s="194" t="s">
        <v>502</v>
      </c>
      <c r="C105" s="164" t="s">
        <v>59</v>
      </c>
      <c r="D105" s="409">
        <v>8353.1473167961485</v>
      </c>
      <c r="E105" s="409">
        <f t="shared" si="1"/>
        <v>10107.308253323339</v>
      </c>
    </row>
    <row r="106" spans="1:5" ht="15" customHeight="1" x14ac:dyDescent="0.2">
      <c r="A106" s="164">
        <v>92</v>
      </c>
      <c r="B106" s="194" t="s">
        <v>503</v>
      </c>
      <c r="C106" s="164" t="s">
        <v>138</v>
      </c>
      <c r="D106" s="409">
        <v>100.72967396940662</v>
      </c>
      <c r="E106" s="409">
        <f t="shared" si="1"/>
        <v>121.882905502982</v>
      </c>
    </row>
    <row r="107" spans="1:5" ht="15" customHeight="1" x14ac:dyDescent="0.2">
      <c r="A107" s="164">
        <v>93</v>
      </c>
      <c r="B107" s="194" t="s">
        <v>504</v>
      </c>
      <c r="C107" s="164" t="s">
        <v>25</v>
      </c>
      <c r="D107" s="409">
        <v>24456.98052401048</v>
      </c>
      <c r="E107" s="409">
        <f t="shared" si="1"/>
        <v>29592.946434052679</v>
      </c>
    </row>
    <row r="108" spans="1:5" ht="15" customHeight="1" x14ac:dyDescent="0.2">
      <c r="A108" s="164">
        <v>94</v>
      </c>
      <c r="B108" s="194" t="s">
        <v>505</v>
      </c>
      <c r="C108" s="164" t="s">
        <v>138</v>
      </c>
      <c r="D108" s="409">
        <v>36774.325417402433</v>
      </c>
      <c r="E108" s="409">
        <f t="shared" si="1"/>
        <v>44496.93375505694</v>
      </c>
    </row>
    <row r="109" spans="1:5" ht="15" customHeight="1" x14ac:dyDescent="0.2">
      <c r="A109" s="164">
        <v>95</v>
      </c>
      <c r="B109" s="194" t="s">
        <v>506</v>
      </c>
      <c r="C109" s="164" t="s">
        <v>25</v>
      </c>
      <c r="D109" s="409">
        <v>7405.1716278297881</v>
      </c>
      <c r="E109" s="409">
        <f t="shared" si="1"/>
        <v>8960.2576696740434</v>
      </c>
    </row>
    <row r="110" spans="1:5" ht="15" customHeight="1" x14ac:dyDescent="0.2">
      <c r="A110" s="164">
        <v>96</v>
      </c>
      <c r="B110" s="194" t="s">
        <v>507</v>
      </c>
      <c r="C110" s="164" t="s">
        <v>25</v>
      </c>
      <c r="D110" s="409">
        <v>18468.929621824944</v>
      </c>
      <c r="E110" s="409">
        <f t="shared" si="1"/>
        <v>22347.404842408181</v>
      </c>
    </row>
    <row r="111" spans="1:5" ht="15" customHeight="1" x14ac:dyDescent="0.2">
      <c r="A111" s="164">
        <v>97</v>
      </c>
      <c r="B111" s="194" t="s">
        <v>508</v>
      </c>
      <c r="C111" s="164" t="s">
        <v>138</v>
      </c>
      <c r="D111" s="409">
        <v>243.03032449761596</v>
      </c>
      <c r="E111" s="409">
        <f t="shared" si="1"/>
        <v>294.0666926421153</v>
      </c>
    </row>
    <row r="112" spans="1:5" ht="15" customHeight="1" x14ac:dyDescent="0.2">
      <c r="A112" s="75"/>
      <c r="B112" s="334" t="str">
        <f>+Presupuesto!B55</f>
        <v>CARPINTERIA</v>
      </c>
      <c r="C112" s="75"/>
      <c r="D112" s="407">
        <v>0</v>
      </c>
      <c r="E112" s="409">
        <f t="shared" si="1"/>
        <v>0</v>
      </c>
    </row>
    <row r="113" spans="1:5" ht="15" customHeight="1" x14ac:dyDescent="0.2">
      <c r="A113" s="164">
        <v>98</v>
      </c>
      <c r="B113" s="273" t="s">
        <v>427</v>
      </c>
      <c r="C113" s="164" t="s">
        <v>138</v>
      </c>
      <c r="D113" s="409">
        <v>975319.06541806378</v>
      </c>
      <c r="E113" s="409">
        <f t="shared" si="1"/>
        <v>1180136.0691558572</v>
      </c>
    </row>
    <row r="114" spans="1:5" ht="15" customHeight="1" x14ac:dyDescent="0.2">
      <c r="A114" s="164">
        <v>99</v>
      </c>
      <c r="B114" s="273" t="s">
        <v>428</v>
      </c>
      <c r="C114" s="164" t="s">
        <v>138</v>
      </c>
      <c r="D114" s="409">
        <v>780255.25233445154</v>
      </c>
      <c r="E114" s="409">
        <f t="shared" si="1"/>
        <v>944108.85532468639</v>
      </c>
    </row>
    <row r="115" spans="1:5" ht="15" customHeight="1" x14ac:dyDescent="0.2">
      <c r="A115" s="164">
        <v>100</v>
      </c>
      <c r="B115" s="273" t="s">
        <v>429</v>
      </c>
      <c r="C115" s="164" t="s">
        <v>138</v>
      </c>
      <c r="D115" s="409">
        <v>283430.91817791702</v>
      </c>
      <c r="E115" s="409">
        <f t="shared" si="1"/>
        <v>342951.41099527956</v>
      </c>
    </row>
    <row r="116" spans="1:5" ht="15" customHeight="1" x14ac:dyDescent="0.2">
      <c r="A116" s="164">
        <v>101</v>
      </c>
      <c r="B116" s="273" t="s">
        <v>408</v>
      </c>
      <c r="C116" s="412" t="s">
        <v>138</v>
      </c>
      <c r="D116" s="409">
        <v>10578868.427656533</v>
      </c>
      <c r="E116" s="409">
        <f t="shared" si="1"/>
        <v>12800430.797464404</v>
      </c>
    </row>
    <row r="117" spans="1:5" ht="15" customHeight="1" x14ac:dyDescent="0.2">
      <c r="A117" s="164">
        <v>102</v>
      </c>
      <c r="B117" s="273" t="s">
        <v>409</v>
      </c>
      <c r="C117" s="412" t="s">
        <v>138</v>
      </c>
      <c r="D117" s="409">
        <v>1704852.3620959157</v>
      </c>
      <c r="E117" s="409">
        <f t="shared" si="1"/>
        <v>2062871.3581360579</v>
      </c>
    </row>
    <row r="118" spans="1:5" ht="15" customHeight="1" x14ac:dyDescent="0.2">
      <c r="A118" s="164">
        <v>103</v>
      </c>
      <c r="B118" s="273" t="s">
        <v>410</v>
      </c>
      <c r="C118" s="412" t="s">
        <v>138</v>
      </c>
      <c r="D118" s="409">
        <v>3773033.9161139135</v>
      </c>
      <c r="E118" s="409">
        <f t="shared" si="1"/>
        <v>4565371.0384978354</v>
      </c>
    </row>
    <row r="119" spans="1:5" ht="15" customHeight="1" x14ac:dyDescent="0.2">
      <c r="A119" s="164">
        <v>104</v>
      </c>
      <c r="B119" s="273" t="s">
        <v>411</v>
      </c>
      <c r="C119" s="412" t="s">
        <v>138</v>
      </c>
      <c r="D119" s="409">
        <v>7474200.5195399439</v>
      </c>
      <c r="E119" s="409">
        <f t="shared" si="1"/>
        <v>9043782.628643332</v>
      </c>
    </row>
    <row r="120" spans="1:5" ht="15" customHeight="1" x14ac:dyDescent="0.2">
      <c r="A120" s="164">
        <v>105</v>
      </c>
      <c r="B120" s="273" t="s">
        <v>412</v>
      </c>
      <c r="C120" s="412" t="s">
        <v>138</v>
      </c>
      <c r="D120" s="409">
        <v>4139557.2108221226</v>
      </c>
      <c r="E120" s="409">
        <f t="shared" si="1"/>
        <v>5008864.2250947682</v>
      </c>
    </row>
    <row r="121" spans="1:5" ht="15" customHeight="1" x14ac:dyDescent="0.2">
      <c r="A121" s="164">
        <v>106</v>
      </c>
      <c r="B121" s="273" t="s">
        <v>413</v>
      </c>
      <c r="C121" s="412" t="s">
        <v>138</v>
      </c>
      <c r="D121" s="409">
        <v>1277641.1144512726</v>
      </c>
      <c r="E121" s="409">
        <f t="shared" si="1"/>
        <v>1545945.7484860399</v>
      </c>
    </row>
    <row r="122" spans="1:5" ht="15" customHeight="1" x14ac:dyDescent="0.2">
      <c r="A122" s="164">
        <v>107</v>
      </c>
      <c r="B122" s="273" t="s">
        <v>414</v>
      </c>
      <c r="C122" s="412" t="s">
        <v>138</v>
      </c>
      <c r="D122" s="409">
        <v>383292.33433538157</v>
      </c>
      <c r="E122" s="409">
        <f t="shared" si="1"/>
        <v>463783.72454581171</v>
      </c>
    </row>
    <row r="123" spans="1:5" ht="15" customHeight="1" x14ac:dyDescent="0.2">
      <c r="A123" s="164">
        <v>108</v>
      </c>
      <c r="B123" s="273" t="s">
        <v>415</v>
      </c>
      <c r="C123" s="412" t="s">
        <v>138</v>
      </c>
      <c r="D123" s="409">
        <v>958230.83583845443</v>
      </c>
      <c r="E123" s="409">
        <f t="shared" si="1"/>
        <v>1159459.3113645299</v>
      </c>
    </row>
    <row r="124" spans="1:5" ht="15" customHeight="1" x14ac:dyDescent="0.2">
      <c r="A124" s="164">
        <v>109</v>
      </c>
      <c r="B124" s="273" t="s">
        <v>416</v>
      </c>
      <c r="C124" s="412" t="s">
        <v>138</v>
      </c>
      <c r="D124" s="409">
        <v>702702.61294819997</v>
      </c>
      <c r="E124" s="409">
        <f t="shared" si="1"/>
        <v>850270.16166732193</v>
      </c>
    </row>
    <row r="125" spans="1:5" ht="15" customHeight="1" x14ac:dyDescent="0.2">
      <c r="A125" s="164">
        <v>110</v>
      </c>
      <c r="B125" s="273" t="s">
        <v>417</v>
      </c>
      <c r="C125" s="412" t="s">
        <v>138</v>
      </c>
      <c r="D125" s="409">
        <v>1141891.7460408248</v>
      </c>
      <c r="E125" s="409">
        <f t="shared" si="1"/>
        <v>1381689.0127093981</v>
      </c>
    </row>
    <row r="126" spans="1:5" s="374" customFormat="1" ht="15" customHeight="1" x14ac:dyDescent="0.2">
      <c r="A126" s="164">
        <v>111</v>
      </c>
      <c r="B126" s="273" t="s">
        <v>421</v>
      </c>
      <c r="C126" s="412" t="s">
        <v>138</v>
      </c>
      <c r="D126" s="409">
        <v>638820.55722563632</v>
      </c>
      <c r="E126" s="409">
        <f t="shared" si="1"/>
        <v>772972.87424301996</v>
      </c>
    </row>
    <row r="127" spans="1:5" s="357" customFormat="1" ht="15" customHeight="1" x14ac:dyDescent="0.2">
      <c r="A127" s="164">
        <v>112</v>
      </c>
      <c r="B127" s="273" t="s">
        <v>418</v>
      </c>
      <c r="C127" s="412" t="s">
        <v>138</v>
      </c>
      <c r="D127" s="409">
        <v>405251.79099001287</v>
      </c>
      <c r="E127" s="409">
        <f t="shared" si="1"/>
        <v>490354.66709791555</v>
      </c>
    </row>
    <row r="128" spans="1:5" s="357" customFormat="1" ht="15" customHeight="1" x14ac:dyDescent="0.2">
      <c r="A128" s="164">
        <v>113</v>
      </c>
      <c r="B128" s="273" t="s">
        <v>419</v>
      </c>
      <c r="C128" s="412" t="s">
        <v>138</v>
      </c>
      <c r="D128" s="409">
        <v>1910472.7289529177</v>
      </c>
      <c r="E128" s="409">
        <f t="shared" si="1"/>
        <v>2311672.0020330306</v>
      </c>
    </row>
    <row r="129" spans="1:5" s="357" customFormat="1" ht="15" customHeight="1" x14ac:dyDescent="0.2">
      <c r="A129" s="164">
        <v>114</v>
      </c>
      <c r="B129" s="273" t="s">
        <v>420</v>
      </c>
      <c r="C129" s="412" t="s">
        <v>138</v>
      </c>
      <c r="D129" s="409">
        <v>1331541.598967185</v>
      </c>
      <c r="E129" s="409">
        <f t="shared" si="1"/>
        <v>1611165.3347502938</v>
      </c>
    </row>
    <row r="130" spans="1:5" s="357" customFormat="1" ht="15" customHeight="1" x14ac:dyDescent="0.2">
      <c r="A130" s="164">
        <v>115</v>
      </c>
      <c r="B130" s="273" t="s">
        <v>422</v>
      </c>
      <c r="C130" s="412" t="s">
        <v>138</v>
      </c>
      <c r="D130" s="409">
        <v>2315724.5199429309</v>
      </c>
      <c r="E130" s="409">
        <f t="shared" si="1"/>
        <v>2802026.6691309465</v>
      </c>
    </row>
    <row r="131" spans="1:5" s="357" customFormat="1" ht="15" customHeight="1" x14ac:dyDescent="0.2">
      <c r="A131" s="164">
        <v>116</v>
      </c>
      <c r="B131" s="273" t="s">
        <v>423</v>
      </c>
      <c r="C131" s="412" t="s">
        <v>138</v>
      </c>
      <c r="D131" s="409">
        <v>636824.24298430595</v>
      </c>
      <c r="E131" s="409">
        <f t="shared" si="1"/>
        <v>770557.33401101013</v>
      </c>
    </row>
    <row r="132" spans="1:5" s="357" customFormat="1" ht="15" customHeight="1" x14ac:dyDescent="0.2">
      <c r="A132" s="164">
        <v>117</v>
      </c>
      <c r="B132" s="273" t="s">
        <v>424</v>
      </c>
      <c r="C132" s="412" t="s">
        <v>138</v>
      </c>
      <c r="D132" s="409">
        <v>5893119.640406494</v>
      </c>
      <c r="E132" s="409">
        <f t="shared" si="1"/>
        <v>7130674.7648918573</v>
      </c>
    </row>
    <row r="133" spans="1:5" s="357" customFormat="1" ht="15" customHeight="1" x14ac:dyDescent="0.2">
      <c r="A133" s="164">
        <v>118</v>
      </c>
      <c r="B133" s="273" t="s">
        <v>425</v>
      </c>
      <c r="C133" s="412" t="s">
        <v>138</v>
      </c>
      <c r="D133" s="409">
        <v>3808967.5724578542</v>
      </c>
      <c r="E133" s="409">
        <f t="shared" si="1"/>
        <v>4608850.7626740038</v>
      </c>
    </row>
    <row r="134" spans="1:5" s="357" customFormat="1" ht="15" customHeight="1" x14ac:dyDescent="0.2">
      <c r="A134" s="75"/>
      <c r="B134" s="334" t="str">
        <f>+Presupuesto!B58</f>
        <v>MUEBLES DE COCINA Y ASADOR, PLACARDS, VANITORYS Y VESTIDORES</v>
      </c>
      <c r="C134" s="75"/>
      <c r="D134" s="407">
        <v>0</v>
      </c>
      <c r="E134" s="409">
        <f t="shared" si="1"/>
        <v>0</v>
      </c>
    </row>
    <row r="135" spans="1:5" s="357" customFormat="1" ht="15" customHeight="1" x14ac:dyDescent="0.2">
      <c r="A135" s="164">
        <v>119</v>
      </c>
      <c r="B135" s="273" t="s">
        <v>560</v>
      </c>
      <c r="C135" s="412" t="s">
        <v>138</v>
      </c>
      <c r="D135" s="409">
        <v>4544114.1912057586</v>
      </c>
      <c r="E135" s="409">
        <f t="shared" si="1"/>
        <v>5498378.1713589681</v>
      </c>
    </row>
    <row r="136" spans="1:5" s="357" customFormat="1" ht="15" customHeight="1" x14ac:dyDescent="0.2">
      <c r="A136" s="164">
        <v>120</v>
      </c>
      <c r="B136" s="273" t="s">
        <v>561</v>
      </c>
      <c r="C136" s="412" t="s">
        <v>138</v>
      </c>
      <c r="D136" s="409">
        <v>908822.83824115212</v>
      </c>
      <c r="E136" s="409">
        <f t="shared" ref="E136:E199" si="2">+D136*$E$6</f>
        <v>1099675.634271794</v>
      </c>
    </row>
    <row r="137" spans="1:5" s="357" customFormat="1" ht="15" customHeight="1" x14ac:dyDescent="0.2">
      <c r="A137" s="164">
        <v>121</v>
      </c>
      <c r="B137" s="273" t="s">
        <v>563</v>
      </c>
      <c r="C137" s="412" t="s">
        <v>138</v>
      </c>
      <c r="D137" s="409">
        <v>2815568.7929823925</v>
      </c>
      <c r="E137" s="409">
        <f t="shared" si="2"/>
        <v>3406838.239508695</v>
      </c>
    </row>
    <row r="138" spans="1:5" s="357" customFormat="1" ht="15" customHeight="1" x14ac:dyDescent="0.2">
      <c r="A138" s="164">
        <v>122</v>
      </c>
      <c r="B138" s="273" t="s">
        <v>564</v>
      </c>
      <c r="C138" s="412" t="s">
        <v>138</v>
      </c>
      <c r="D138" s="409">
        <v>2815568.7929823925</v>
      </c>
      <c r="E138" s="409">
        <f t="shared" si="2"/>
        <v>3406838.239508695</v>
      </c>
    </row>
    <row r="139" spans="1:5" s="357" customFormat="1" ht="15" customHeight="1" x14ac:dyDescent="0.2">
      <c r="A139" s="164">
        <v>123</v>
      </c>
      <c r="B139" s="273" t="s">
        <v>562</v>
      </c>
      <c r="C139" s="412" t="s">
        <v>138</v>
      </c>
      <c r="D139" s="409">
        <v>3492730.9077503104</v>
      </c>
      <c r="E139" s="409">
        <f t="shared" si="2"/>
        <v>4226204.3983778758</v>
      </c>
    </row>
    <row r="140" spans="1:5" ht="15" customHeight="1" x14ac:dyDescent="0.2">
      <c r="A140" s="75"/>
      <c r="B140" s="334" t="str">
        <f>+Presupuesto!B61</f>
        <v>INSTALACION ELECTRICA</v>
      </c>
      <c r="C140" s="75"/>
      <c r="D140" s="407">
        <v>0</v>
      </c>
      <c r="E140" s="409">
        <f t="shared" si="2"/>
        <v>0</v>
      </c>
    </row>
    <row r="141" spans="1:5" ht="15" customHeight="1" x14ac:dyDescent="0.2">
      <c r="A141" s="164">
        <v>124</v>
      </c>
      <c r="B141" s="194" t="s">
        <v>225</v>
      </c>
      <c r="C141" s="164" t="s">
        <v>226</v>
      </c>
      <c r="D141" s="409">
        <v>1444.3180263033353</v>
      </c>
      <c r="E141" s="409">
        <f t="shared" si="2"/>
        <v>1747.6248118270357</v>
      </c>
    </row>
    <row r="142" spans="1:5" ht="15" customHeight="1" x14ac:dyDescent="0.2">
      <c r="A142" s="164">
        <v>125</v>
      </c>
      <c r="B142" s="194" t="s">
        <v>227</v>
      </c>
      <c r="C142" s="164" t="s">
        <v>226</v>
      </c>
      <c r="D142" s="409">
        <v>669.98663812851339</v>
      </c>
      <c r="E142" s="409">
        <f t="shared" si="2"/>
        <v>810.68383213550123</v>
      </c>
    </row>
    <row r="143" spans="1:5" ht="15" customHeight="1" x14ac:dyDescent="0.2">
      <c r="A143" s="164">
        <v>126</v>
      </c>
      <c r="B143" s="194" t="s">
        <v>228</v>
      </c>
      <c r="C143" s="164" t="s">
        <v>226</v>
      </c>
      <c r="D143" s="409">
        <v>669.98663812851339</v>
      </c>
      <c r="E143" s="409">
        <f t="shared" si="2"/>
        <v>810.68383213550123</v>
      </c>
    </row>
    <row r="144" spans="1:5" ht="15" customHeight="1" x14ac:dyDescent="0.2">
      <c r="A144" s="164">
        <v>127</v>
      </c>
      <c r="B144" s="194" t="s">
        <v>229</v>
      </c>
      <c r="C144" s="164" t="s">
        <v>226</v>
      </c>
      <c r="D144" s="409">
        <v>1853.1685807591598</v>
      </c>
      <c r="E144" s="409">
        <f t="shared" si="2"/>
        <v>2242.3339827185832</v>
      </c>
    </row>
    <row r="145" spans="1:5" ht="15" customHeight="1" x14ac:dyDescent="0.2">
      <c r="A145" s="164">
        <v>128</v>
      </c>
      <c r="B145" s="194" t="s">
        <v>230</v>
      </c>
      <c r="C145" s="164" t="s">
        <v>226</v>
      </c>
      <c r="D145" s="409">
        <v>14530.277854458896</v>
      </c>
      <c r="E145" s="409">
        <f t="shared" si="2"/>
        <v>17581.636203895265</v>
      </c>
    </row>
    <row r="146" spans="1:5" ht="15" customHeight="1" x14ac:dyDescent="0.2">
      <c r="A146" s="164">
        <v>129</v>
      </c>
      <c r="B146" s="194" t="s">
        <v>231</v>
      </c>
      <c r="C146" s="164" t="s">
        <v>226</v>
      </c>
      <c r="D146" s="409">
        <v>1175.6943701989212</v>
      </c>
      <c r="E146" s="409">
        <f t="shared" si="2"/>
        <v>1422.5901879406947</v>
      </c>
    </row>
    <row r="147" spans="1:5" ht="15" customHeight="1" x14ac:dyDescent="0.2">
      <c r="A147" s="164">
        <v>130</v>
      </c>
      <c r="B147" s="194" t="s">
        <v>232</v>
      </c>
      <c r="C147" s="164" t="s">
        <v>226</v>
      </c>
      <c r="D147" s="409">
        <v>1869.7186260807059</v>
      </c>
      <c r="E147" s="409">
        <f t="shared" si="2"/>
        <v>2262.3595375576542</v>
      </c>
    </row>
    <row r="148" spans="1:5" ht="15" customHeight="1" x14ac:dyDescent="0.2">
      <c r="A148" s="164">
        <v>131</v>
      </c>
      <c r="B148" s="194" t="s">
        <v>233</v>
      </c>
      <c r="C148" s="164" t="s">
        <v>226</v>
      </c>
      <c r="D148" s="409">
        <v>10858.930664133386</v>
      </c>
      <c r="E148" s="409">
        <f t="shared" si="2"/>
        <v>13139.306103601397</v>
      </c>
    </row>
    <row r="149" spans="1:5" ht="15" customHeight="1" x14ac:dyDescent="0.2">
      <c r="A149" s="164">
        <v>132</v>
      </c>
      <c r="B149" s="194" t="s">
        <v>234</v>
      </c>
      <c r="C149" s="164" t="s">
        <v>59</v>
      </c>
      <c r="D149" s="409">
        <v>877.53453524947736</v>
      </c>
      <c r="E149" s="409">
        <f t="shared" si="2"/>
        <v>1061.8167876518676</v>
      </c>
    </row>
    <row r="150" spans="1:5" ht="15" customHeight="1" x14ac:dyDescent="0.2">
      <c r="A150" s="164">
        <v>133</v>
      </c>
      <c r="B150" s="194" t="s">
        <v>235</v>
      </c>
      <c r="C150" s="164" t="s">
        <v>59</v>
      </c>
      <c r="D150" s="409">
        <v>1181.1710798799243</v>
      </c>
      <c r="E150" s="409">
        <f t="shared" si="2"/>
        <v>1429.2170066547083</v>
      </c>
    </row>
    <row r="151" spans="1:5" ht="15" customHeight="1" x14ac:dyDescent="0.2">
      <c r="A151" s="164">
        <v>134</v>
      </c>
      <c r="B151" s="194" t="s">
        <v>236</v>
      </c>
      <c r="C151" s="164" t="s">
        <v>59</v>
      </c>
      <c r="D151" s="409">
        <v>1239.4637152788864</v>
      </c>
      <c r="E151" s="409">
        <f t="shared" si="2"/>
        <v>1499.7510954874524</v>
      </c>
    </row>
    <row r="152" spans="1:5" ht="15" customHeight="1" x14ac:dyDescent="0.2">
      <c r="A152" s="164">
        <v>135</v>
      </c>
      <c r="B152" s="194" t="s">
        <v>237</v>
      </c>
      <c r="C152" s="164" t="s">
        <v>226</v>
      </c>
      <c r="D152" s="409">
        <v>830.17240187929053</v>
      </c>
      <c r="E152" s="409">
        <f t="shared" si="2"/>
        <v>1004.5086062739415</v>
      </c>
    </row>
    <row r="153" spans="1:5" ht="15" customHeight="1" x14ac:dyDescent="0.2">
      <c r="A153" s="164">
        <v>136</v>
      </c>
      <c r="B153" s="194" t="s">
        <v>238</v>
      </c>
      <c r="C153" s="164" t="s">
        <v>226</v>
      </c>
      <c r="D153" s="409">
        <v>989.56511930802299</v>
      </c>
      <c r="E153" s="409">
        <f t="shared" si="2"/>
        <v>1197.3737943627077</v>
      </c>
    </row>
    <row r="154" spans="1:5" ht="15" customHeight="1" x14ac:dyDescent="0.2">
      <c r="A154" s="164">
        <v>137</v>
      </c>
      <c r="B154" s="194" t="s">
        <v>239</v>
      </c>
      <c r="C154" s="164" t="s">
        <v>226</v>
      </c>
      <c r="D154" s="409">
        <v>1064.121066882522</v>
      </c>
      <c r="E154" s="409">
        <f t="shared" si="2"/>
        <v>1287.5864909278516</v>
      </c>
    </row>
    <row r="155" spans="1:5" ht="15" customHeight="1" x14ac:dyDescent="0.2">
      <c r="A155" s="164">
        <v>138</v>
      </c>
      <c r="B155" s="194" t="s">
        <v>240</v>
      </c>
      <c r="C155" s="164" t="s">
        <v>226</v>
      </c>
      <c r="D155" s="409">
        <v>371.7564522956626</v>
      </c>
      <c r="E155" s="409">
        <f t="shared" si="2"/>
        <v>449.82530727775173</v>
      </c>
    </row>
    <row r="156" spans="1:5" ht="15" customHeight="1" x14ac:dyDescent="0.2">
      <c r="A156" s="164">
        <v>139</v>
      </c>
      <c r="B156" s="194" t="s">
        <v>241</v>
      </c>
      <c r="C156" s="164" t="s">
        <v>226</v>
      </c>
      <c r="D156" s="409">
        <v>702.99719128363017</v>
      </c>
      <c r="E156" s="409">
        <f t="shared" si="2"/>
        <v>850.62660145319251</v>
      </c>
    </row>
    <row r="157" spans="1:5" ht="15" customHeight="1" x14ac:dyDescent="0.2">
      <c r="A157" s="164">
        <v>140</v>
      </c>
      <c r="B157" s="194" t="s">
        <v>242</v>
      </c>
      <c r="C157" s="164" t="s">
        <v>226</v>
      </c>
      <c r="D157" s="409">
        <v>792.66258995354019</v>
      </c>
      <c r="E157" s="409">
        <f t="shared" si="2"/>
        <v>959.12173384378366</v>
      </c>
    </row>
    <row r="158" spans="1:5" ht="15" customHeight="1" x14ac:dyDescent="0.2">
      <c r="A158" s="164">
        <v>141</v>
      </c>
      <c r="B158" s="194" t="s">
        <v>243</v>
      </c>
      <c r="C158" s="164" t="s">
        <v>226</v>
      </c>
      <c r="D158" s="409">
        <v>178.25794636785986</v>
      </c>
      <c r="E158" s="409">
        <f t="shared" si="2"/>
        <v>215.69211510511042</v>
      </c>
    </row>
    <row r="159" spans="1:5" ht="15" customHeight="1" x14ac:dyDescent="0.2">
      <c r="A159" s="164">
        <v>142</v>
      </c>
      <c r="B159" s="194" t="s">
        <v>244</v>
      </c>
      <c r="C159" s="164" t="s">
        <v>226</v>
      </c>
      <c r="D159" s="409">
        <v>237.14003689597632</v>
      </c>
      <c r="E159" s="409">
        <f t="shared" si="2"/>
        <v>286.93944464413136</v>
      </c>
    </row>
    <row r="160" spans="1:5" ht="15" customHeight="1" x14ac:dyDescent="0.2">
      <c r="A160" s="164">
        <v>143</v>
      </c>
      <c r="B160" s="194" t="s">
        <v>245</v>
      </c>
      <c r="C160" s="164" t="s">
        <v>226</v>
      </c>
      <c r="D160" s="409">
        <v>256.95020610995977</v>
      </c>
      <c r="E160" s="409">
        <f t="shared" si="2"/>
        <v>310.9097493930513</v>
      </c>
    </row>
    <row r="161" spans="1:5" ht="15" customHeight="1" x14ac:dyDescent="0.2">
      <c r="A161" s="164">
        <v>144</v>
      </c>
      <c r="B161" s="194" t="s">
        <v>246</v>
      </c>
      <c r="C161" s="164" t="s">
        <v>226</v>
      </c>
      <c r="D161" s="409">
        <v>1061.0416168497431</v>
      </c>
      <c r="E161" s="409">
        <f t="shared" si="2"/>
        <v>1283.8603563881891</v>
      </c>
    </row>
    <row r="162" spans="1:5" ht="15" customHeight="1" x14ac:dyDescent="0.2">
      <c r="A162" s="164">
        <v>145</v>
      </c>
      <c r="B162" s="194" t="s">
        <v>247</v>
      </c>
      <c r="C162" s="164" t="s">
        <v>226</v>
      </c>
      <c r="D162" s="409">
        <v>3017.0663869176633</v>
      </c>
      <c r="E162" s="409">
        <f t="shared" si="2"/>
        <v>3650.6503281703726</v>
      </c>
    </row>
    <row r="163" spans="1:5" ht="15" customHeight="1" x14ac:dyDescent="0.2">
      <c r="A163" s="164">
        <v>146</v>
      </c>
      <c r="B163" s="194" t="s">
        <v>248</v>
      </c>
      <c r="C163" s="164" t="s">
        <v>226</v>
      </c>
      <c r="D163" s="409">
        <v>2114.3830097338246</v>
      </c>
      <c r="E163" s="409">
        <f t="shared" si="2"/>
        <v>2558.4034417779276</v>
      </c>
    </row>
    <row r="164" spans="1:5" ht="15" customHeight="1" x14ac:dyDescent="0.2">
      <c r="A164" s="164">
        <v>147</v>
      </c>
      <c r="B164" s="194" t="s">
        <v>249</v>
      </c>
      <c r="C164" s="164" t="s">
        <v>226</v>
      </c>
      <c r="D164" s="409">
        <v>2150.3770798988926</v>
      </c>
      <c r="E164" s="409">
        <f t="shared" si="2"/>
        <v>2601.9562666776601</v>
      </c>
    </row>
    <row r="165" spans="1:5" ht="15" customHeight="1" x14ac:dyDescent="0.2">
      <c r="A165" s="164">
        <v>148</v>
      </c>
      <c r="B165" s="194" t="s">
        <v>250</v>
      </c>
      <c r="C165" s="164" t="s">
        <v>226</v>
      </c>
      <c r="D165" s="409">
        <v>3055.9144645118658</v>
      </c>
      <c r="E165" s="409">
        <f t="shared" si="2"/>
        <v>3697.6565020593575</v>
      </c>
    </row>
    <row r="166" spans="1:5" ht="15" customHeight="1" x14ac:dyDescent="0.2">
      <c r="A166" s="164">
        <v>149</v>
      </c>
      <c r="B166" s="194" t="s">
        <v>251</v>
      </c>
      <c r="C166" s="164" t="s">
        <v>226</v>
      </c>
      <c r="D166" s="409">
        <v>5336.9603159210719</v>
      </c>
      <c r="E166" s="409">
        <f t="shared" si="2"/>
        <v>6457.7219822644965</v>
      </c>
    </row>
    <row r="167" spans="1:5" ht="15" customHeight="1" x14ac:dyDescent="0.2">
      <c r="A167" s="164">
        <v>150</v>
      </c>
      <c r="B167" s="194" t="s">
        <v>252</v>
      </c>
      <c r="C167" s="164" t="s">
        <v>226</v>
      </c>
      <c r="D167" s="409">
        <v>4164.8026764970773</v>
      </c>
      <c r="E167" s="409">
        <f t="shared" si="2"/>
        <v>5039.4112385614635</v>
      </c>
    </row>
    <row r="168" spans="1:5" ht="15" customHeight="1" x14ac:dyDescent="0.2">
      <c r="A168" s="164">
        <v>151</v>
      </c>
      <c r="B168" s="194" t="s">
        <v>253</v>
      </c>
      <c r="C168" s="164" t="s">
        <v>226</v>
      </c>
      <c r="D168" s="409">
        <v>2381.1935317067901</v>
      </c>
      <c r="E168" s="409">
        <f t="shared" si="2"/>
        <v>2881.2441733652158</v>
      </c>
    </row>
    <row r="169" spans="1:5" ht="15" customHeight="1" x14ac:dyDescent="0.2">
      <c r="A169" s="164">
        <v>152</v>
      </c>
      <c r="B169" s="194" t="s">
        <v>254</v>
      </c>
      <c r="C169" s="164" t="s">
        <v>59</v>
      </c>
      <c r="D169" s="409">
        <v>626.67287832166835</v>
      </c>
      <c r="E169" s="409">
        <f t="shared" si="2"/>
        <v>758.27418276921867</v>
      </c>
    </row>
    <row r="170" spans="1:5" ht="15" customHeight="1" x14ac:dyDescent="0.2">
      <c r="A170" s="164">
        <v>153</v>
      </c>
      <c r="B170" s="194" t="s">
        <v>255</v>
      </c>
      <c r="C170" s="164" t="s">
        <v>59</v>
      </c>
      <c r="D170" s="409">
        <v>997.33569415709167</v>
      </c>
      <c r="E170" s="409">
        <f t="shared" si="2"/>
        <v>1206.7761899300808</v>
      </c>
    </row>
    <row r="171" spans="1:5" ht="15" customHeight="1" x14ac:dyDescent="0.2">
      <c r="A171" s="164">
        <v>154</v>
      </c>
      <c r="B171" s="194" t="s">
        <v>256</v>
      </c>
      <c r="C171" s="164" t="s">
        <v>59</v>
      </c>
      <c r="D171" s="409">
        <v>1579.9897049541296</v>
      </c>
      <c r="E171" s="409">
        <f t="shared" si="2"/>
        <v>1911.7875429944968</v>
      </c>
    </row>
    <row r="172" spans="1:5" ht="15" customHeight="1" x14ac:dyDescent="0.2">
      <c r="A172" s="164">
        <v>155</v>
      </c>
      <c r="B172" s="194" t="s">
        <v>257</v>
      </c>
      <c r="C172" s="164" t="s">
        <v>59</v>
      </c>
      <c r="D172" s="409">
        <v>2388.524413534562</v>
      </c>
      <c r="E172" s="409">
        <f t="shared" si="2"/>
        <v>2890.1145403768201</v>
      </c>
    </row>
    <row r="173" spans="1:5" ht="15" customHeight="1" x14ac:dyDescent="0.2">
      <c r="A173" s="164">
        <v>156</v>
      </c>
      <c r="B173" s="194" t="s">
        <v>258</v>
      </c>
      <c r="C173" s="164" t="s">
        <v>59</v>
      </c>
      <c r="D173" s="409">
        <v>589.26859272102877</v>
      </c>
      <c r="E173" s="409">
        <f t="shared" si="2"/>
        <v>713.01499719244475</v>
      </c>
    </row>
    <row r="174" spans="1:5" ht="15" customHeight="1" x14ac:dyDescent="0.2">
      <c r="A174" s="164">
        <v>157</v>
      </c>
      <c r="B174" s="194" t="s">
        <v>259</v>
      </c>
      <c r="C174" s="164" t="s">
        <v>59</v>
      </c>
      <c r="D174" s="409">
        <v>8520.8350429320726</v>
      </c>
      <c r="E174" s="409">
        <f t="shared" si="2"/>
        <v>10310.210401947808</v>
      </c>
    </row>
    <row r="175" spans="1:5" ht="15" customHeight="1" x14ac:dyDescent="0.2">
      <c r="A175" s="164">
        <v>158</v>
      </c>
      <c r="B175" s="194" t="s">
        <v>260</v>
      </c>
      <c r="C175" s="164" t="s">
        <v>59</v>
      </c>
      <c r="D175" s="409">
        <v>37689.294617043095</v>
      </c>
      <c r="E175" s="409">
        <f t="shared" si="2"/>
        <v>45604.046486622145</v>
      </c>
    </row>
    <row r="176" spans="1:5" ht="15" customHeight="1" x14ac:dyDescent="0.2">
      <c r="A176" s="164">
        <v>159</v>
      </c>
      <c r="B176" s="194" t="s">
        <v>261</v>
      </c>
      <c r="C176" s="164" t="s">
        <v>59</v>
      </c>
      <c r="D176" s="409">
        <v>6774.0369978846074</v>
      </c>
      <c r="E176" s="409">
        <f t="shared" si="2"/>
        <v>8196.584767440374</v>
      </c>
    </row>
    <row r="177" spans="1:5" ht="15" customHeight="1" x14ac:dyDescent="0.2">
      <c r="A177" s="164">
        <v>160</v>
      </c>
      <c r="B177" s="194" t="s">
        <v>262</v>
      </c>
      <c r="C177" s="164" t="s">
        <v>226</v>
      </c>
      <c r="D177" s="409">
        <v>29445.197565062987</v>
      </c>
      <c r="E177" s="409">
        <f t="shared" si="2"/>
        <v>35628.689053726215</v>
      </c>
    </row>
    <row r="178" spans="1:5" ht="15" customHeight="1" x14ac:dyDescent="0.2">
      <c r="A178" s="164">
        <v>161</v>
      </c>
      <c r="B178" s="194" t="s">
        <v>263</v>
      </c>
      <c r="C178" s="164" t="s">
        <v>226</v>
      </c>
      <c r="D178" s="409">
        <v>29445.197565062987</v>
      </c>
      <c r="E178" s="409">
        <f t="shared" si="2"/>
        <v>35628.689053726215</v>
      </c>
    </row>
    <row r="179" spans="1:5" ht="15" customHeight="1" x14ac:dyDescent="0.2">
      <c r="A179" s="164">
        <v>162</v>
      </c>
      <c r="B179" s="194" t="s">
        <v>264</v>
      </c>
      <c r="C179" s="164" t="s">
        <v>226</v>
      </c>
      <c r="D179" s="409">
        <v>81888.087723755147</v>
      </c>
      <c r="E179" s="409">
        <f t="shared" si="2"/>
        <v>99084.586145743728</v>
      </c>
    </row>
    <row r="180" spans="1:5" ht="15" customHeight="1" x14ac:dyDescent="0.2">
      <c r="A180" s="164">
        <v>163</v>
      </c>
      <c r="B180" s="194" t="s">
        <v>265</v>
      </c>
      <c r="C180" s="164" t="s">
        <v>226</v>
      </c>
      <c r="D180" s="409">
        <v>138385.51514250587</v>
      </c>
      <c r="E180" s="409">
        <f t="shared" si="2"/>
        <v>167446.47332243211</v>
      </c>
    </row>
    <row r="181" spans="1:5" ht="15" customHeight="1" x14ac:dyDescent="0.2">
      <c r="A181" s="164">
        <v>164</v>
      </c>
      <c r="B181" s="194" t="s">
        <v>266</v>
      </c>
      <c r="C181" s="164" t="s">
        <v>226</v>
      </c>
      <c r="D181" s="409">
        <v>58890.171286406025</v>
      </c>
      <c r="E181" s="409">
        <f t="shared" si="2"/>
        <v>71257.107256551288</v>
      </c>
    </row>
    <row r="182" spans="1:5" ht="15" customHeight="1" x14ac:dyDescent="0.2">
      <c r="A182" s="164">
        <v>165</v>
      </c>
      <c r="B182" s="194" t="s">
        <v>267</v>
      </c>
      <c r="C182" s="164" t="s">
        <v>226</v>
      </c>
      <c r="D182" s="409">
        <v>223995.6986256626</v>
      </c>
      <c r="E182" s="409">
        <f t="shared" si="2"/>
        <v>271034.79533705174</v>
      </c>
    </row>
    <row r="183" spans="1:5" ht="15" customHeight="1" x14ac:dyDescent="0.2">
      <c r="A183" s="164">
        <v>166</v>
      </c>
      <c r="B183" s="194" t="s">
        <v>268</v>
      </c>
      <c r="C183" s="164" t="s">
        <v>226</v>
      </c>
      <c r="D183" s="409">
        <v>235428.15847123822</v>
      </c>
      <c r="E183" s="409">
        <f t="shared" si="2"/>
        <v>284868.07175019826</v>
      </c>
    </row>
    <row r="184" spans="1:5" ht="15" customHeight="1" x14ac:dyDescent="0.2">
      <c r="A184" s="164">
        <v>167</v>
      </c>
      <c r="B184" s="194" t="s">
        <v>269</v>
      </c>
      <c r="C184" s="164" t="s">
        <v>226</v>
      </c>
      <c r="D184" s="409">
        <v>447193.73015534726</v>
      </c>
      <c r="E184" s="409">
        <f t="shared" si="2"/>
        <v>541104.41348797013</v>
      </c>
    </row>
    <row r="185" spans="1:5" ht="15" customHeight="1" x14ac:dyDescent="0.2">
      <c r="A185" s="164">
        <v>168</v>
      </c>
      <c r="B185" s="194" t="s">
        <v>270</v>
      </c>
      <c r="C185" s="164" t="s">
        <v>226</v>
      </c>
      <c r="D185" s="409">
        <v>112179.91819853094</v>
      </c>
      <c r="E185" s="409">
        <f t="shared" si="2"/>
        <v>135737.70102022245</v>
      </c>
    </row>
    <row r="186" spans="1:5" ht="15" customHeight="1" x14ac:dyDescent="0.2">
      <c r="A186" s="164">
        <v>169</v>
      </c>
      <c r="B186" s="194" t="s">
        <v>271</v>
      </c>
      <c r="C186" s="164" t="s">
        <v>226</v>
      </c>
      <c r="D186" s="409">
        <v>78015.154873677442</v>
      </c>
      <c r="E186" s="409">
        <f t="shared" si="2"/>
        <v>94398.337397149706</v>
      </c>
    </row>
    <row r="187" spans="1:5" ht="15" customHeight="1" x14ac:dyDescent="0.2">
      <c r="A187" s="164">
        <v>170</v>
      </c>
      <c r="B187" s="194" t="s">
        <v>272</v>
      </c>
      <c r="C187" s="164" t="s">
        <v>226</v>
      </c>
      <c r="D187" s="409">
        <v>252268.35801697764</v>
      </c>
      <c r="E187" s="409">
        <f t="shared" si="2"/>
        <v>305244.71320054296</v>
      </c>
    </row>
    <row r="188" spans="1:5" ht="15" customHeight="1" x14ac:dyDescent="0.2">
      <c r="A188" s="164">
        <v>171</v>
      </c>
      <c r="B188" s="194" t="s">
        <v>273</v>
      </c>
      <c r="C188" s="164" t="s">
        <v>226</v>
      </c>
      <c r="D188" s="409">
        <v>41517.313224716469</v>
      </c>
      <c r="E188" s="409">
        <f t="shared" si="2"/>
        <v>50235.949001906927</v>
      </c>
    </row>
    <row r="189" spans="1:5" ht="15" customHeight="1" x14ac:dyDescent="0.2">
      <c r="A189" s="164">
        <v>172</v>
      </c>
      <c r="B189" s="194" t="s">
        <v>476</v>
      </c>
      <c r="C189" s="164" t="s">
        <v>226</v>
      </c>
      <c r="D189" s="409">
        <v>38488.920345570237</v>
      </c>
      <c r="E189" s="409">
        <f t="shared" si="2"/>
        <v>46571.593618139988</v>
      </c>
    </row>
    <row r="190" spans="1:5" ht="15" customHeight="1" x14ac:dyDescent="0.2">
      <c r="A190" s="164">
        <v>173</v>
      </c>
      <c r="B190" s="194" t="s">
        <v>274</v>
      </c>
      <c r="C190" s="164" t="s">
        <v>226</v>
      </c>
      <c r="D190" s="409">
        <v>14530.277854458896</v>
      </c>
      <c r="E190" s="409">
        <f t="shared" si="2"/>
        <v>17581.636203895265</v>
      </c>
    </row>
    <row r="191" spans="1:5" ht="15" customHeight="1" x14ac:dyDescent="0.2">
      <c r="A191" s="164">
        <v>174</v>
      </c>
      <c r="B191" s="194" t="s">
        <v>275</v>
      </c>
      <c r="C191" s="164" t="s">
        <v>226</v>
      </c>
      <c r="D191" s="409">
        <v>2841.9534448148484</v>
      </c>
      <c r="E191" s="409">
        <f t="shared" si="2"/>
        <v>3438.7636682259663</v>
      </c>
    </row>
    <row r="192" spans="1:5" ht="15" customHeight="1" x14ac:dyDescent="0.2">
      <c r="A192" s="164">
        <v>175</v>
      </c>
      <c r="B192" s="194" t="s">
        <v>276</v>
      </c>
      <c r="C192" s="164" t="s">
        <v>226</v>
      </c>
      <c r="D192" s="409">
        <v>3881.7858692010336</v>
      </c>
      <c r="E192" s="409">
        <f t="shared" si="2"/>
        <v>4696.9609017332505</v>
      </c>
    </row>
    <row r="193" spans="1:5" ht="15" customHeight="1" x14ac:dyDescent="0.2">
      <c r="A193" s="164">
        <v>176</v>
      </c>
      <c r="B193" s="194" t="s">
        <v>477</v>
      </c>
      <c r="C193" s="164" t="s">
        <v>226</v>
      </c>
      <c r="D193" s="409">
        <v>8701.3426186852521</v>
      </c>
      <c r="E193" s="409">
        <f t="shared" si="2"/>
        <v>10528.624568609155</v>
      </c>
    </row>
    <row r="194" spans="1:5" ht="15" customHeight="1" x14ac:dyDescent="0.2">
      <c r="A194" s="164">
        <v>177</v>
      </c>
      <c r="B194" s="194" t="s">
        <v>277</v>
      </c>
      <c r="C194" s="164" t="s">
        <v>226</v>
      </c>
      <c r="D194" s="409">
        <v>41355.485407391614</v>
      </c>
      <c r="E194" s="409">
        <f t="shared" si="2"/>
        <v>50040.137342943854</v>
      </c>
    </row>
    <row r="195" spans="1:5" ht="15" customHeight="1" x14ac:dyDescent="0.2">
      <c r="A195" s="164">
        <v>178</v>
      </c>
      <c r="B195" s="194" t="s">
        <v>278</v>
      </c>
      <c r="C195" s="164" t="s">
        <v>226</v>
      </c>
      <c r="D195" s="409">
        <v>1901.5859773804548</v>
      </c>
      <c r="E195" s="409">
        <f t="shared" si="2"/>
        <v>2300.9190326303501</v>
      </c>
    </row>
    <row r="196" spans="1:5" ht="15" customHeight="1" x14ac:dyDescent="0.2">
      <c r="A196" s="164">
        <v>179</v>
      </c>
      <c r="B196" s="194" t="s">
        <v>279</v>
      </c>
      <c r="C196" s="164" t="s">
        <v>226</v>
      </c>
      <c r="D196" s="409">
        <v>1456.4951246676369</v>
      </c>
      <c r="E196" s="409">
        <f t="shared" si="2"/>
        <v>1762.3591008478406</v>
      </c>
    </row>
    <row r="197" spans="1:5" ht="15" customHeight="1" x14ac:dyDescent="0.2">
      <c r="A197" s="75"/>
      <c r="B197" s="334" t="str">
        <f>+Presupuesto!B70</f>
        <v>INSTALACION SANITARIA Y PLUVIALES</v>
      </c>
      <c r="C197" s="75"/>
      <c r="D197" s="407">
        <v>0</v>
      </c>
      <c r="E197" s="409">
        <f t="shared" si="2"/>
        <v>0</v>
      </c>
    </row>
    <row r="198" spans="1:5" ht="15" customHeight="1" x14ac:dyDescent="0.2">
      <c r="A198" s="164">
        <v>180</v>
      </c>
      <c r="B198" s="194" t="s">
        <v>280</v>
      </c>
      <c r="C198" s="164" t="s">
        <v>226</v>
      </c>
      <c r="D198" s="409">
        <v>10129.967601337634</v>
      </c>
      <c r="E198" s="409">
        <f t="shared" si="2"/>
        <v>12257.260797618537</v>
      </c>
    </row>
    <row r="199" spans="1:5" ht="15" customHeight="1" x14ac:dyDescent="0.2">
      <c r="A199" s="164">
        <v>181</v>
      </c>
      <c r="B199" s="194" t="s">
        <v>281</v>
      </c>
      <c r="C199" s="164" t="s">
        <v>226</v>
      </c>
      <c r="D199" s="409">
        <v>12736.243987854637</v>
      </c>
      <c r="E199" s="409">
        <f t="shared" si="2"/>
        <v>15410.855225304111</v>
      </c>
    </row>
    <row r="200" spans="1:5" ht="15" customHeight="1" x14ac:dyDescent="0.2">
      <c r="A200" s="164">
        <v>182</v>
      </c>
      <c r="B200" s="194" t="s">
        <v>282</v>
      </c>
      <c r="C200" s="164" t="s">
        <v>226</v>
      </c>
      <c r="D200" s="409">
        <v>15780.662478464281</v>
      </c>
      <c r="E200" s="409">
        <f t="shared" ref="E200:E263" si="3">+D200*$E$6</f>
        <v>19094.601598941779</v>
      </c>
    </row>
    <row r="201" spans="1:5" ht="15" customHeight="1" x14ac:dyDescent="0.2">
      <c r="A201" s="164">
        <v>183</v>
      </c>
      <c r="B201" s="194" t="s">
        <v>283</v>
      </c>
      <c r="C201" s="164" t="s">
        <v>226</v>
      </c>
      <c r="D201" s="409">
        <v>28459.330663784971</v>
      </c>
      <c r="E201" s="409">
        <f t="shared" si="3"/>
        <v>34435.790103179817</v>
      </c>
    </row>
    <row r="202" spans="1:5" ht="15" customHeight="1" x14ac:dyDescent="0.2">
      <c r="A202" s="164">
        <v>184</v>
      </c>
      <c r="B202" s="194" t="s">
        <v>284</v>
      </c>
      <c r="C202" s="164" t="s">
        <v>226</v>
      </c>
      <c r="D202" s="409">
        <v>5242.3879431335081</v>
      </c>
      <c r="E202" s="409">
        <f t="shared" si="3"/>
        <v>6343.2894111915448</v>
      </c>
    </row>
    <row r="203" spans="1:5" ht="15" customHeight="1" x14ac:dyDescent="0.2">
      <c r="A203" s="164">
        <v>185</v>
      </c>
      <c r="B203" s="194" t="s">
        <v>285</v>
      </c>
      <c r="C203" s="164" t="s">
        <v>226</v>
      </c>
      <c r="D203" s="409">
        <v>8173.7973328517592</v>
      </c>
      <c r="E203" s="409">
        <f t="shared" si="3"/>
        <v>9890.2947727506289</v>
      </c>
    </row>
    <row r="204" spans="1:5" ht="15" customHeight="1" x14ac:dyDescent="0.2">
      <c r="A204" s="164">
        <v>186</v>
      </c>
      <c r="B204" s="194" t="s">
        <v>286</v>
      </c>
      <c r="C204" s="164" t="s">
        <v>226</v>
      </c>
      <c r="D204" s="409">
        <v>2043.3094308879822</v>
      </c>
      <c r="E204" s="409">
        <f t="shared" si="3"/>
        <v>2472.4044113744585</v>
      </c>
    </row>
    <row r="205" spans="1:5" ht="15" customHeight="1" x14ac:dyDescent="0.2">
      <c r="A205" s="164">
        <v>187</v>
      </c>
      <c r="B205" s="194" t="s">
        <v>287</v>
      </c>
      <c r="C205" s="164" t="s">
        <v>226</v>
      </c>
      <c r="D205" s="409">
        <v>1050.146823223909</v>
      </c>
      <c r="E205" s="409">
        <f t="shared" si="3"/>
        <v>1270.6776561009299</v>
      </c>
    </row>
    <row r="206" spans="1:5" ht="15" customHeight="1" x14ac:dyDescent="0.2">
      <c r="A206" s="164">
        <v>188</v>
      </c>
      <c r="B206" s="194" t="s">
        <v>288</v>
      </c>
      <c r="C206" s="164" t="s">
        <v>226</v>
      </c>
      <c r="D206" s="409">
        <v>686.48072252007546</v>
      </c>
      <c r="E206" s="409">
        <f t="shared" si="3"/>
        <v>830.64167424929133</v>
      </c>
    </row>
    <row r="207" spans="1:5" ht="15" customHeight="1" x14ac:dyDescent="0.2">
      <c r="A207" s="164">
        <v>189</v>
      </c>
      <c r="B207" s="194" t="s">
        <v>289</v>
      </c>
      <c r="C207" s="164" t="s">
        <v>226</v>
      </c>
      <c r="D207" s="409">
        <v>1196.588582570861</v>
      </c>
      <c r="E207" s="409">
        <f t="shared" si="3"/>
        <v>1447.8721849107419</v>
      </c>
    </row>
    <row r="208" spans="1:5" ht="15" customHeight="1" x14ac:dyDescent="0.2">
      <c r="A208" s="164">
        <v>190</v>
      </c>
      <c r="B208" s="194" t="s">
        <v>290</v>
      </c>
      <c r="C208" s="164" t="s">
        <v>226</v>
      </c>
      <c r="D208" s="409">
        <v>1327.3452926854336</v>
      </c>
      <c r="E208" s="409">
        <f t="shared" si="3"/>
        <v>1606.0878041493745</v>
      </c>
    </row>
    <row r="209" spans="1:5" ht="15" customHeight="1" x14ac:dyDescent="0.2">
      <c r="A209" s="164">
        <v>191</v>
      </c>
      <c r="B209" s="344" t="s">
        <v>376</v>
      </c>
      <c r="C209" s="164" t="s">
        <v>226</v>
      </c>
      <c r="D209" s="409">
        <v>3426.2159326279693</v>
      </c>
      <c r="E209" s="409">
        <f t="shared" si="3"/>
        <v>4145.721278479843</v>
      </c>
    </row>
    <row r="210" spans="1:5" ht="15" customHeight="1" x14ac:dyDescent="0.2">
      <c r="A210" s="164">
        <v>192</v>
      </c>
      <c r="B210" s="194" t="s">
        <v>291</v>
      </c>
      <c r="C210" s="164" t="s">
        <v>226</v>
      </c>
      <c r="D210" s="409">
        <v>2760.7445421072275</v>
      </c>
      <c r="E210" s="409">
        <f t="shared" si="3"/>
        <v>3340.500895949745</v>
      </c>
    </row>
    <row r="211" spans="1:5" ht="15" customHeight="1" x14ac:dyDescent="0.2">
      <c r="A211" s="164">
        <v>193</v>
      </c>
      <c r="B211" s="194" t="s">
        <v>292</v>
      </c>
      <c r="C211" s="164" t="s">
        <v>226</v>
      </c>
      <c r="D211" s="409">
        <v>1327.3452926854336</v>
      </c>
      <c r="E211" s="409">
        <f t="shared" si="3"/>
        <v>1606.0878041493745</v>
      </c>
    </row>
    <row r="212" spans="1:5" ht="15" customHeight="1" x14ac:dyDescent="0.2">
      <c r="A212" s="164">
        <v>194</v>
      </c>
      <c r="B212" s="194" t="s">
        <v>293</v>
      </c>
      <c r="C212" s="164" t="s">
        <v>226</v>
      </c>
      <c r="D212" s="409">
        <v>718.02669819335119</v>
      </c>
      <c r="E212" s="409">
        <f t="shared" si="3"/>
        <v>868.81230481395494</v>
      </c>
    </row>
    <row r="213" spans="1:5" ht="15" customHeight="1" x14ac:dyDescent="0.2">
      <c r="A213" s="164">
        <v>195</v>
      </c>
      <c r="B213" s="194" t="s">
        <v>294</v>
      </c>
      <c r="C213" s="164" t="s">
        <v>226</v>
      </c>
      <c r="D213" s="409">
        <v>6070.4178408363068</v>
      </c>
      <c r="E213" s="409">
        <f t="shared" si="3"/>
        <v>7345.2055874119314</v>
      </c>
    </row>
    <row r="214" spans="1:5" ht="15" customHeight="1" x14ac:dyDescent="0.2">
      <c r="A214" s="164">
        <v>196</v>
      </c>
      <c r="B214" s="194" t="s">
        <v>295</v>
      </c>
      <c r="C214" s="164" t="s">
        <v>226</v>
      </c>
      <c r="D214" s="409">
        <v>4699.3111009041659</v>
      </c>
      <c r="E214" s="409">
        <f t="shared" si="3"/>
        <v>5686.1664320940408</v>
      </c>
    </row>
    <row r="215" spans="1:5" ht="15" customHeight="1" x14ac:dyDescent="0.2">
      <c r="A215" s="164">
        <v>197</v>
      </c>
      <c r="B215" s="194" t="s">
        <v>296</v>
      </c>
      <c r="C215" s="164" t="s">
        <v>226</v>
      </c>
      <c r="D215" s="409">
        <v>1902.4157980279165</v>
      </c>
      <c r="E215" s="409">
        <f t="shared" si="3"/>
        <v>2301.9231156137789</v>
      </c>
    </row>
    <row r="216" spans="1:5" ht="15" customHeight="1" x14ac:dyDescent="0.2">
      <c r="A216" s="164">
        <v>198</v>
      </c>
      <c r="B216" s="194" t="s">
        <v>297</v>
      </c>
      <c r="C216" s="164" t="s">
        <v>226</v>
      </c>
      <c r="D216" s="409">
        <v>7201.7080125355715</v>
      </c>
      <c r="E216" s="409">
        <f t="shared" si="3"/>
        <v>8714.0666951680414</v>
      </c>
    </row>
    <row r="217" spans="1:5" ht="15" customHeight="1" x14ac:dyDescent="0.2">
      <c r="A217" s="164">
        <v>199</v>
      </c>
      <c r="B217" s="194" t="s">
        <v>298</v>
      </c>
      <c r="C217" s="164" t="s">
        <v>226</v>
      </c>
      <c r="D217" s="409">
        <v>6773.1112442143185</v>
      </c>
      <c r="E217" s="409">
        <f t="shared" si="3"/>
        <v>8195.4646054993245</v>
      </c>
    </row>
    <row r="218" spans="1:5" ht="15" customHeight="1" x14ac:dyDescent="0.2">
      <c r="A218" s="164">
        <v>200</v>
      </c>
      <c r="B218" s="194" t="s">
        <v>299</v>
      </c>
      <c r="C218" s="164" t="s">
        <v>300</v>
      </c>
      <c r="D218" s="409">
        <v>40483.000146910308</v>
      </c>
      <c r="E218" s="409">
        <f t="shared" si="3"/>
        <v>48984.430177761475</v>
      </c>
    </row>
    <row r="219" spans="1:5" ht="15" customHeight="1" x14ac:dyDescent="0.2">
      <c r="A219" s="164">
        <v>201</v>
      </c>
      <c r="B219" s="194" t="s">
        <v>301</v>
      </c>
      <c r="C219" s="164" t="s">
        <v>226</v>
      </c>
      <c r="D219" s="409">
        <v>54825.642602019907</v>
      </c>
      <c r="E219" s="409">
        <f t="shared" si="3"/>
        <v>66339.027548444079</v>
      </c>
    </row>
    <row r="220" spans="1:5" ht="15" customHeight="1" x14ac:dyDescent="0.2">
      <c r="A220" s="164">
        <v>202</v>
      </c>
      <c r="B220" s="194" t="s">
        <v>302</v>
      </c>
      <c r="C220" s="164" t="s">
        <v>226</v>
      </c>
      <c r="D220" s="409">
        <v>34915.511178249821</v>
      </c>
      <c r="E220" s="409">
        <f t="shared" si="3"/>
        <v>42247.768525682281</v>
      </c>
    </row>
    <row r="221" spans="1:5" ht="15" customHeight="1" x14ac:dyDescent="0.2">
      <c r="A221" s="164">
        <v>203</v>
      </c>
      <c r="B221" s="194" t="s">
        <v>303</v>
      </c>
      <c r="C221" s="164" t="s">
        <v>226</v>
      </c>
      <c r="D221" s="409">
        <v>7403.4391707057312</v>
      </c>
      <c r="E221" s="409">
        <f t="shared" si="3"/>
        <v>8958.1613965539345</v>
      </c>
    </row>
    <row r="222" spans="1:5" ht="15" customHeight="1" x14ac:dyDescent="0.2">
      <c r="A222" s="164">
        <v>204</v>
      </c>
      <c r="B222" s="194" t="s">
        <v>304</v>
      </c>
      <c r="C222" s="164" t="s">
        <v>226</v>
      </c>
      <c r="D222" s="409">
        <v>2977.1694416072096</v>
      </c>
      <c r="E222" s="409">
        <f t="shared" si="3"/>
        <v>3602.3750243447234</v>
      </c>
    </row>
    <row r="223" spans="1:5" ht="15" customHeight="1" x14ac:dyDescent="0.2">
      <c r="A223" s="164">
        <v>205</v>
      </c>
      <c r="B223" s="194" t="s">
        <v>305</v>
      </c>
      <c r="C223" s="164" t="s">
        <v>226</v>
      </c>
      <c r="D223" s="409">
        <v>15669.012428729617</v>
      </c>
      <c r="E223" s="409">
        <f t="shared" si="3"/>
        <v>18959.505038762836</v>
      </c>
    </row>
    <row r="224" spans="1:5" ht="15" customHeight="1" x14ac:dyDescent="0.2">
      <c r="A224" s="164">
        <v>206</v>
      </c>
      <c r="B224" s="194" t="s">
        <v>306</v>
      </c>
      <c r="C224" s="164" t="s">
        <v>226</v>
      </c>
      <c r="D224" s="409">
        <v>8465.0340013204495</v>
      </c>
      <c r="E224" s="409">
        <f t="shared" si="3"/>
        <v>10242.691141597743</v>
      </c>
    </row>
    <row r="225" spans="1:5" s="374" customFormat="1" ht="15" customHeight="1" x14ac:dyDescent="0.2">
      <c r="A225" s="164">
        <v>207</v>
      </c>
      <c r="B225" s="273" t="s">
        <v>307</v>
      </c>
      <c r="C225" s="412" t="s">
        <v>59</v>
      </c>
      <c r="D225" s="409">
        <v>40395.205442185557</v>
      </c>
      <c r="E225" s="409">
        <f t="shared" si="3"/>
        <v>48878.19858504452</v>
      </c>
    </row>
    <row r="226" spans="1:5" s="374" customFormat="1" ht="15" customHeight="1" x14ac:dyDescent="0.2">
      <c r="A226" s="164">
        <v>208</v>
      </c>
      <c r="B226" s="273" t="s">
        <v>308</v>
      </c>
      <c r="C226" s="412" t="s">
        <v>59</v>
      </c>
      <c r="D226" s="409">
        <v>23082.972254272161</v>
      </c>
      <c r="E226" s="409">
        <f t="shared" si="3"/>
        <v>27930.396427669315</v>
      </c>
    </row>
    <row r="227" spans="1:5" s="374" customFormat="1" ht="15" customHeight="1" x14ac:dyDescent="0.2">
      <c r="A227" s="164">
        <v>209</v>
      </c>
      <c r="B227" s="273" t="s">
        <v>309</v>
      </c>
      <c r="C227" s="412" t="s">
        <v>226</v>
      </c>
      <c r="D227" s="409">
        <v>40395.205442185557</v>
      </c>
      <c r="E227" s="409">
        <f t="shared" si="3"/>
        <v>48878.19858504452</v>
      </c>
    </row>
    <row r="228" spans="1:5" s="374" customFormat="1" ht="15" customHeight="1" x14ac:dyDescent="0.2">
      <c r="A228" s="164">
        <v>210</v>
      </c>
      <c r="B228" s="273" t="s">
        <v>387</v>
      </c>
      <c r="C228" s="412" t="s">
        <v>226</v>
      </c>
      <c r="D228" s="409">
        <v>23082.972254272161</v>
      </c>
      <c r="E228" s="409">
        <f t="shared" si="3"/>
        <v>27930.396427669315</v>
      </c>
    </row>
    <row r="229" spans="1:5" s="374" customFormat="1" ht="15" customHeight="1" x14ac:dyDescent="0.2">
      <c r="A229" s="164">
        <v>211</v>
      </c>
      <c r="B229" s="273" t="s">
        <v>403</v>
      </c>
      <c r="C229" s="412" t="s">
        <v>226</v>
      </c>
      <c r="D229" s="409">
        <v>28853.711320630919</v>
      </c>
      <c r="E229" s="409">
        <f t="shared" si="3"/>
        <v>34912.990697963411</v>
      </c>
    </row>
    <row r="230" spans="1:5" ht="15" customHeight="1" x14ac:dyDescent="0.2">
      <c r="A230" s="164">
        <v>212</v>
      </c>
      <c r="B230" s="194" t="s">
        <v>310</v>
      </c>
      <c r="C230" s="164" t="s">
        <v>226</v>
      </c>
      <c r="D230" s="409">
        <v>10010.674887451012</v>
      </c>
      <c r="E230" s="409">
        <f t="shared" si="3"/>
        <v>12112.916613815725</v>
      </c>
    </row>
    <row r="231" spans="1:5" ht="15" customHeight="1" x14ac:dyDescent="0.2">
      <c r="A231" s="164">
        <v>213</v>
      </c>
      <c r="B231" s="194" t="s">
        <v>311</v>
      </c>
      <c r="C231" s="164" t="s">
        <v>226</v>
      </c>
      <c r="D231" s="409">
        <v>14556.940839270228</v>
      </c>
      <c r="E231" s="409">
        <f t="shared" si="3"/>
        <v>17613.898415516975</v>
      </c>
    </row>
    <row r="232" spans="1:5" ht="15" customHeight="1" x14ac:dyDescent="0.2">
      <c r="A232" s="164">
        <v>214</v>
      </c>
      <c r="B232" s="194" t="s">
        <v>312</v>
      </c>
      <c r="C232" s="164" t="s">
        <v>226</v>
      </c>
      <c r="D232" s="409">
        <v>22644.926083202336</v>
      </c>
      <c r="E232" s="409">
        <f t="shared" si="3"/>
        <v>27400.360560674824</v>
      </c>
    </row>
    <row r="233" spans="1:5" ht="15" customHeight="1" x14ac:dyDescent="0.2">
      <c r="A233" s="164">
        <v>215</v>
      </c>
      <c r="B233" s="194" t="s">
        <v>313</v>
      </c>
      <c r="C233" s="164" t="s">
        <v>226</v>
      </c>
      <c r="D233" s="409">
        <v>68901.271476924914</v>
      </c>
      <c r="E233" s="409">
        <f t="shared" si="3"/>
        <v>83370.538487079146</v>
      </c>
    </row>
    <row r="234" spans="1:5" ht="15" customHeight="1" x14ac:dyDescent="0.2">
      <c r="A234" s="164">
        <v>216</v>
      </c>
      <c r="B234" s="194" t="s">
        <v>314</v>
      </c>
      <c r="C234" s="164" t="s">
        <v>226</v>
      </c>
      <c r="D234" s="409">
        <v>551.4549928896563</v>
      </c>
      <c r="E234" s="409">
        <f t="shared" si="3"/>
        <v>667.26054139648409</v>
      </c>
    </row>
    <row r="235" spans="1:5" ht="15" customHeight="1" x14ac:dyDescent="0.2">
      <c r="A235" s="164">
        <v>217</v>
      </c>
      <c r="B235" s="194" t="s">
        <v>315</v>
      </c>
      <c r="C235" s="164" t="s">
        <v>226</v>
      </c>
      <c r="D235" s="409">
        <v>855.30685386022833</v>
      </c>
      <c r="E235" s="409">
        <f t="shared" si="3"/>
        <v>1034.9212931708762</v>
      </c>
    </row>
    <row r="236" spans="1:5" ht="15" customHeight="1" x14ac:dyDescent="0.2">
      <c r="A236" s="164">
        <v>218</v>
      </c>
      <c r="B236" s="194" t="s">
        <v>316</v>
      </c>
      <c r="C236" s="164" t="s">
        <v>226</v>
      </c>
      <c r="D236" s="409">
        <v>1302.034963495978</v>
      </c>
      <c r="E236" s="409">
        <f t="shared" si="3"/>
        <v>1575.4623058301333</v>
      </c>
    </row>
    <row r="237" spans="1:5" ht="15" customHeight="1" x14ac:dyDescent="0.2">
      <c r="A237" s="164">
        <v>219</v>
      </c>
      <c r="B237" s="194" t="s">
        <v>317</v>
      </c>
      <c r="C237" s="164" t="s">
        <v>226</v>
      </c>
      <c r="D237" s="409">
        <v>8527.8541424356572</v>
      </c>
      <c r="E237" s="409">
        <f t="shared" si="3"/>
        <v>10318.703512347145</v>
      </c>
    </row>
    <row r="238" spans="1:5" ht="15" customHeight="1" x14ac:dyDescent="0.2">
      <c r="A238" s="164">
        <v>220</v>
      </c>
      <c r="B238" s="194" t="s">
        <v>318</v>
      </c>
      <c r="C238" s="164" t="s">
        <v>226</v>
      </c>
      <c r="D238" s="409">
        <v>2659.6151472093711</v>
      </c>
      <c r="E238" s="409">
        <f t="shared" si="3"/>
        <v>3218.1343281233389</v>
      </c>
    </row>
    <row r="239" spans="1:5" ht="15" customHeight="1" x14ac:dyDescent="0.2">
      <c r="A239" s="164">
        <v>221</v>
      </c>
      <c r="B239" s="194" t="s">
        <v>319</v>
      </c>
      <c r="C239" s="164" t="s">
        <v>226</v>
      </c>
      <c r="D239" s="409">
        <v>4267.10085538972</v>
      </c>
      <c r="E239" s="409">
        <f t="shared" si="3"/>
        <v>5163.1920350215614</v>
      </c>
    </row>
    <row r="240" spans="1:5" ht="15" customHeight="1" x14ac:dyDescent="0.2">
      <c r="A240" s="164">
        <v>222</v>
      </c>
      <c r="B240" s="194" t="s">
        <v>377</v>
      </c>
      <c r="C240" s="164" t="s">
        <v>226</v>
      </c>
      <c r="D240" s="409">
        <v>767.89588122677651</v>
      </c>
      <c r="E240" s="409">
        <f t="shared" si="3"/>
        <v>929.15401628439952</v>
      </c>
    </row>
    <row r="241" spans="1:5" ht="15" customHeight="1" x14ac:dyDescent="0.2">
      <c r="A241" s="164">
        <v>223</v>
      </c>
      <c r="B241" s="194" t="s">
        <v>320</v>
      </c>
      <c r="C241" s="164" t="s">
        <v>226</v>
      </c>
      <c r="D241" s="409">
        <v>1233.2030196168832</v>
      </c>
      <c r="E241" s="409">
        <f t="shared" si="3"/>
        <v>1492.1756537364288</v>
      </c>
    </row>
    <row r="242" spans="1:5" ht="15" customHeight="1" x14ac:dyDescent="0.2">
      <c r="A242" s="164">
        <v>224</v>
      </c>
      <c r="B242" s="194" t="s">
        <v>321</v>
      </c>
      <c r="C242" s="164" t="s">
        <v>226</v>
      </c>
      <c r="D242" s="409">
        <v>1793.9795045579938</v>
      </c>
      <c r="E242" s="409">
        <f t="shared" si="3"/>
        <v>2170.7152005151725</v>
      </c>
    </row>
    <row r="243" spans="1:5" ht="15" customHeight="1" x14ac:dyDescent="0.2">
      <c r="A243" s="164">
        <v>225</v>
      </c>
      <c r="B243" s="194" t="s">
        <v>322</v>
      </c>
      <c r="C243" s="164" t="s">
        <v>226</v>
      </c>
      <c r="D243" s="409">
        <v>3338.9968260401738</v>
      </c>
      <c r="E243" s="409">
        <f t="shared" si="3"/>
        <v>4040.1861595086102</v>
      </c>
    </row>
    <row r="244" spans="1:5" ht="15" customHeight="1" x14ac:dyDescent="0.2">
      <c r="A244" s="164">
        <v>226</v>
      </c>
      <c r="B244" s="194" t="s">
        <v>323</v>
      </c>
      <c r="C244" s="164" t="s">
        <v>226</v>
      </c>
      <c r="D244" s="409">
        <v>1065.0963859479402</v>
      </c>
      <c r="E244" s="409">
        <f t="shared" si="3"/>
        <v>1288.7666269970077</v>
      </c>
    </row>
    <row r="245" spans="1:5" ht="15" customHeight="1" x14ac:dyDescent="0.2">
      <c r="A245" s="164">
        <v>227</v>
      </c>
      <c r="B245" s="194" t="s">
        <v>324</v>
      </c>
      <c r="C245" s="164" t="s">
        <v>226</v>
      </c>
      <c r="D245" s="409">
        <v>1282.352704979098</v>
      </c>
      <c r="E245" s="409">
        <f t="shared" si="3"/>
        <v>1551.6467730247086</v>
      </c>
    </row>
    <row r="246" spans="1:5" ht="15" customHeight="1" x14ac:dyDescent="0.2">
      <c r="A246" s="164">
        <v>228</v>
      </c>
      <c r="B246" s="194" t="s">
        <v>325</v>
      </c>
      <c r="C246" s="164" t="s">
        <v>226</v>
      </c>
      <c r="D246" s="409">
        <v>256.71676908774481</v>
      </c>
      <c r="E246" s="409">
        <f t="shared" si="3"/>
        <v>310.62729059617124</v>
      </c>
    </row>
    <row r="247" spans="1:5" ht="15" customHeight="1" x14ac:dyDescent="0.2">
      <c r="A247" s="164">
        <v>229</v>
      </c>
      <c r="B247" s="344" t="s">
        <v>378</v>
      </c>
      <c r="C247" s="164" t="s">
        <v>226</v>
      </c>
      <c r="D247" s="409">
        <v>19899.754668467525</v>
      </c>
      <c r="E247" s="409">
        <f t="shared" si="3"/>
        <v>24078.703148845703</v>
      </c>
    </row>
    <row r="248" spans="1:5" ht="15" customHeight="1" x14ac:dyDescent="0.2">
      <c r="A248" s="164">
        <v>230</v>
      </c>
      <c r="B248" s="194" t="s">
        <v>326</v>
      </c>
      <c r="C248" s="164" t="s">
        <v>226</v>
      </c>
      <c r="D248" s="409">
        <v>20205.924910823109</v>
      </c>
      <c r="E248" s="409">
        <f t="shared" si="3"/>
        <v>24449.169142095961</v>
      </c>
    </row>
    <row r="249" spans="1:5" ht="15" customHeight="1" x14ac:dyDescent="0.2">
      <c r="A249" s="164">
        <v>231</v>
      </c>
      <c r="B249" s="194" t="s">
        <v>327</v>
      </c>
      <c r="C249" s="164" t="s">
        <v>226</v>
      </c>
      <c r="D249" s="409">
        <v>1672.480331146324</v>
      </c>
      <c r="E249" s="409">
        <f t="shared" si="3"/>
        <v>2023.7012006870521</v>
      </c>
    </row>
    <row r="250" spans="1:5" ht="15" customHeight="1" x14ac:dyDescent="0.2">
      <c r="A250" s="164">
        <v>232</v>
      </c>
      <c r="B250" s="194" t="s">
        <v>328</v>
      </c>
      <c r="C250" s="164" t="s">
        <v>226</v>
      </c>
      <c r="D250" s="409">
        <v>3818.022386694684</v>
      </c>
      <c r="E250" s="409">
        <f t="shared" si="3"/>
        <v>4619.8070879005672</v>
      </c>
    </row>
    <row r="251" spans="1:5" s="374" customFormat="1" ht="15" customHeight="1" x14ac:dyDescent="0.2">
      <c r="A251" s="164">
        <v>233</v>
      </c>
      <c r="B251" s="273" t="s">
        <v>379</v>
      </c>
      <c r="C251" s="412" t="s">
        <v>226</v>
      </c>
      <c r="D251" s="409">
        <v>11767.192546594672</v>
      </c>
      <c r="E251" s="409">
        <f t="shared" si="3"/>
        <v>14238.302981379553</v>
      </c>
    </row>
    <row r="252" spans="1:5" ht="15" customHeight="1" x14ac:dyDescent="0.2">
      <c r="A252" s="164">
        <v>234</v>
      </c>
      <c r="B252" s="194" t="s">
        <v>329</v>
      </c>
      <c r="C252" s="164" t="s">
        <v>226</v>
      </c>
      <c r="D252" s="409">
        <v>18104.480068101351</v>
      </c>
      <c r="E252" s="409">
        <f t="shared" si="3"/>
        <v>21906.420882402635</v>
      </c>
    </row>
    <row r="253" spans="1:5" ht="15" customHeight="1" x14ac:dyDescent="0.2">
      <c r="A253" s="164">
        <v>235</v>
      </c>
      <c r="B253" s="194" t="s">
        <v>454</v>
      </c>
      <c r="C253" s="164" t="s">
        <v>226</v>
      </c>
      <c r="D253" s="409">
        <v>326762.66542654223</v>
      </c>
      <c r="E253" s="409">
        <f t="shared" si="3"/>
        <v>395382.82516611606</v>
      </c>
    </row>
    <row r="254" spans="1:5" ht="15" customHeight="1" x14ac:dyDescent="0.2">
      <c r="A254" s="164">
        <v>236</v>
      </c>
      <c r="B254" s="194" t="s">
        <v>330</v>
      </c>
      <c r="C254" s="164" t="s">
        <v>226</v>
      </c>
      <c r="D254" s="409">
        <v>18141.158460495924</v>
      </c>
      <c r="E254" s="409">
        <f t="shared" si="3"/>
        <v>21950.801737200069</v>
      </c>
    </row>
    <row r="255" spans="1:5" ht="15" customHeight="1" x14ac:dyDescent="0.2">
      <c r="A255" s="164">
        <v>237</v>
      </c>
      <c r="B255" s="194" t="s">
        <v>331</v>
      </c>
      <c r="C255" s="164" t="s">
        <v>226</v>
      </c>
      <c r="D255" s="409">
        <v>109982.52594302781</v>
      </c>
      <c r="E255" s="409">
        <f t="shared" si="3"/>
        <v>133078.85639106366</v>
      </c>
    </row>
    <row r="256" spans="1:5" ht="15" customHeight="1" x14ac:dyDescent="0.2">
      <c r="A256" s="164">
        <v>238</v>
      </c>
      <c r="B256" s="273" t="s">
        <v>455</v>
      </c>
      <c r="C256" s="412" t="s">
        <v>226</v>
      </c>
      <c r="D256" s="409">
        <v>108724.09253840716</v>
      </c>
      <c r="E256" s="409">
        <f t="shared" si="3"/>
        <v>131556.15197147266</v>
      </c>
    </row>
    <row r="257" spans="1:5" s="374" customFormat="1" ht="15" customHeight="1" x14ac:dyDescent="0.2">
      <c r="A257" s="164">
        <v>239</v>
      </c>
      <c r="B257" s="273" t="s">
        <v>472</v>
      </c>
      <c r="C257" s="412" t="s">
        <v>226</v>
      </c>
      <c r="D257" s="409">
        <v>899721.36515983893</v>
      </c>
      <c r="E257" s="409">
        <f t="shared" si="3"/>
        <v>1088662.851843405</v>
      </c>
    </row>
    <row r="258" spans="1:5" ht="15" customHeight="1" x14ac:dyDescent="0.2">
      <c r="A258" s="164">
        <v>240</v>
      </c>
      <c r="B258" s="194" t="s">
        <v>332</v>
      </c>
      <c r="C258" s="164" t="s">
        <v>226</v>
      </c>
      <c r="D258" s="409">
        <v>15682.842772853983</v>
      </c>
      <c r="E258" s="409">
        <f t="shared" si="3"/>
        <v>18976.239755153318</v>
      </c>
    </row>
    <row r="259" spans="1:5" ht="15" customHeight="1" x14ac:dyDescent="0.2">
      <c r="A259" s="164">
        <v>241</v>
      </c>
      <c r="B259" s="194" t="s">
        <v>333</v>
      </c>
      <c r="C259" s="164" t="s">
        <v>226</v>
      </c>
      <c r="D259" s="409">
        <v>581970.3760875283</v>
      </c>
      <c r="E259" s="409">
        <f t="shared" si="3"/>
        <v>704184.15506590926</v>
      </c>
    </row>
    <row r="260" spans="1:5" ht="15" customHeight="1" x14ac:dyDescent="0.2">
      <c r="A260" s="164">
        <v>242</v>
      </c>
      <c r="B260" s="194" t="s">
        <v>457</v>
      </c>
      <c r="C260" s="164" t="s">
        <v>226</v>
      </c>
      <c r="D260" s="409">
        <v>128962.81055420032</v>
      </c>
      <c r="E260" s="409">
        <f t="shared" si="3"/>
        <v>156045.00077058238</v>
      </c>
    </row>
    <row r="261" spans="1:5" ht="15" customHeight="1" x14ac:dyDescent="0.2">
      <c r="A261" s="164">
        <v>243</v>
      </c>
      <c r="B261" s="194" t="s">
        <v>456</v>
      </c>
      <c r="C261" s="164" t="s">
        <v>226</v>
      </c>
      <c r="D261" s="409">
        <v>139918.55362720424</v>
      </c>
      <c r="E261" s="409">
        <f t="shared" si="3"/>
        <v>169301.44988891712</v>
      </c>
    </row>
    <row r="262" spans="1:5" ht="15" customHeight="1" x14ac:dyDescent="0.2">
      <c r="A262" s="164">
        <v>244</v>
      </c>
      <c r="B262" s="194" t="s">
        <v>458</v>
      </c>
      <c r="C262" s="164" t="s">
        <v>226</v>
      </c>
      <c r="D262" s="409">
        <v>392998.43786419102</v>
      </c>
      <c r="E262" s="409">
        <f t="shared" si="3"/>
        <v>475528.10981567111</v>
      </c>
    </row>
    <row r="263" spans="1:5" ht="15" customHeight="1" x14ac:dyDescent="0.2">
      <c r="A263" s="164">
        <v>245</v>
      </c>
      <c r="B263" s="194" t="s">
        <v>459</v>
      </c>
      <c r="C263" s="164" t="s">
        <v>226</v>
      </c>
      <c r="D263" s="409">
        <v>444202.35303305922</v>
      </c>
      <c r="E263" s="409">
        <f t="shared" si="3"/>
        <v>537484.84717000159</v>
      </c>
    </row>
    <row r="264" spans="1:5" ht="15" customHeight="1" x14ac:dyDescent="0.2">
      <c r="A264" s="164">
        <v>246</v>
      </c>
      <c r="B264" s="194" t="s">
        <v>460</v>
      </c>
      <c r="C264" s="164" t="s">
        <v>226</v>
      </c>
      <c r="D264" s="409">
        <v>4751.9783304367411</v>
      </c>
      <c r="E264" s="409">
        <f t="shared" ref="E264:E327" si="4">+D264*$E$6</f>
        <v>5749.8937798284569</v>
      </c>
    </row>
    <row r="265" spans="1:5" ht="15" customHeight="1" x14ac:dyDescent="0.2">
      <c r="A265" s="164">
        <v>247</v>
      </c>
      <c r="B265" s="344" t="s">
        <v>380</v>
      </c>
      <c r="C265" s="164" t="s">
        <v>226</v>
      </c>
      <c r="D265" s="409">
        <v>324897.53559672006</v>
      </c>
      <c r="E265" s="409">
        <f t="shared" si="4"/>
        <v>393126.01807203126</v>
      </c>
    </row>
    <row r="266" spans="1:5" ht="15" customHeight="1" x14ac:dyDescent="0.2">
      <c r="A266" s="164">
        <v>248</v>
      </c>
      <c r="B266" s="344" t="s">
        <v>381</v>
      </c>
      <c r="C266" s="164" t="s">
        <v>226</v>
      </c>
      <c r="D266" s="409">
        <v>235523.03782969899</v>
      </c>
      <c r="E266" s="409">
        <f t="shared" si="4"/>
        <v>284982.87577393575</v>
      </c>
    </row>
    <row r="267" spans="1:5" ht="15" customHeight="1" x14ac:dyDescent="0.2">
      <c r="A267" s="164">
        <v>249</v>
      </c>
      <c r="B267" s="344" t="s">
        <v>382</v>
      </c>
      <c r="C267" s="164" t="s">
        <v>226</v>
      </c>
      <c r="D267" s="409">
        <v>628309.52766878845</v>
      </c>
      <c r="E267" s="409">
        <f t="shared" si="4"/>
        <v>760254.52847923397</v>
      </c>
    </row>
    <row r="268" spans="1:5" ht="15" customHeight="1" x14ac:dyDescent="0.2">
      <c r="A268" s="164">
        <v>250</v>
      </c>
      <c r="B268" s="194" t="s">
        <v>461</v>
      </c>
      <c r="C268" s="164" t="s">
        <v>226</v>
      </c>
      <c r="D268" s="409">
        <v>106876.19867501978</v>
      </c>
      <c r="E268" s="409">
        <f t="shared" si="4"/>
        <v>129320.20039677393</v>
      </c>
    </row>
    <row r="269" spans="1:5" ht="15" customHeight="1" x14ac:dyDescent="0.2">
      <c r="A269" s="164">
        <v>251</v>
      </c>
      <c r="B269" s="344" t="s">
        <v>383</v>
      </c>
      <c r="C269" s="164" t="s">
        <v>226</v>
      </c>
      <c r="D269" s="409">
        <v>120074.15231290853</v>
      </c>
      <c r="E269" s="409">
        <f t="shared" si="4"/>
        <v>145289.72429861932</v>
      </c>
    </row>
    <row r="270" spans="1:5" ht="15" customHeight="1" x14ac:dyDescent="0.2">
      <c r="A270" s="164">
        <v>252</v>
      </c>
      <c r="B270" s="344" t="s">
        <v>384</v>
      </c>
      <c r="C270" s="164" t="s">
        <v>226</v>
      </c>
      <c r="D270" s="409">
        <v>194078.93269358625</v>
      </c>
      <c r="E270" s="409">
        <f t="shared" si="4"/>
        <v>234835.50855923936</v>
      </c>
    </row>
    <row r="271" spans="1:5" ht="15" customHeight="1" x14ac:dyDescent="0.2">
      <c r="A271" s="164">
        <v>253</v>
      </c>
      <c r="B271" s="344" t="s">
        <v>385</v>
      </c>
      <c r="C271" s="164" t="s">
        <v>226</v>
      </c>
      <c r="D271" s="409">
        <v>1318732.1860633781</v>
      </c>
      <c r="E271" s="409">
        <f t="shared" si="4"/>
        <v>1595665.9451366875</v>
      </c>
    </row>
    <row r="272" spans="1:5" ht="15" customHeight="1" x14ac:dyDescent="0.2">
      <c r="A272" s="164">
        <v>254</v>
      </c>
      <c r="B272" s="344" t="s">
        <v>386</v>
      </c>
      <c r="C272" s="164" t="s">
        <v>226</v>
      </c>
      <c r="D272" s="409">
        <v>263098.20178858953</v>
      </c>
      <c r="E272" s="409">
        <f t="shared" si="4"/>
        <v>318348.8241641933</v>
      </c>
    </row>
    <row r="273" spans="1:5" ht="15" customHeight="1" x14ac:dyDescent="0.2">
      <c r="A273" s="75"/>
      <c r="B273" s="334" t="str">
        <f>+Presupuesto!B77</f>
        <v>INSTALACION DE GAS</v>
      </c>
      <c r="C273" s="75"/>
      <c r="D273" s="407">
        <v>0</v>
      </c>
      <c r="E273" s="409">
        <f t="shared" si="4"/>
        <v>0</v>
      </c>
    </row>
    <row r="274" spans="1:5" ht="15" customHeight="1" x14ac:dyDescent="0.2">
      <c r="A274" s="164">
        <v>255</v>
      </c>
      <c r="B274" s="194" t="s">
        <v>431</v>
      </c>
      <c r="C274" s="164" t="s">
        <v>226</v>
      </c>
      <c r="D274" s="409">
        <v>21844.972583513863</v>
      </c>
      <c r="E274" s="409">
        <f t="shared" si="4"/>
        <v>26432.416826051773</v>
      </c>
    </row>
    <row r="275" spans="1:5" ht="15" customHeight="1" x14ac:dyDescent="0.2">
      <c r="A275" s="164">
        <v>256</v>
      </c>
      <c r="B275" s="194" t="s">
        <v>432</v>
      </c>
      <c r="C275" s="164" t="s">
        <v>226</v>
      </c>
      <c r="D275" s="409">
        <v>28314.631687686058</v>
      </c>
      <c r="E275" s="409">
        <f t="shared" si="4"/>
        <v>34260.704342100129</v>
      </c>
    </row>
    <row r="276" spans="1:5" ht="15" customHeight="1" x14ac:dyDescent="0.2">
      <c r="A276" s="164">
        <v>257</v>
      </c>
      <c r="B276" s="194" t="s">
        <v>433</v>
      </c>
      <c r="C276" s="164" t="s">
        <v>226</v>
      </c>
      <c r="D276" s="409">
        <v>43159.179729394651</v>
      </c>
      <c r="E276" s="409">
        <f t="shared" si="4"/>
        <v>52222.607472567528</v>
      </c>
    </row>
    <row r="277" spans="1:5" ht="15" customHeight="1" x14ac:dyDescent="0.2">
      <c r="A277" s="164">
        <v>258</v>
      </c>
      <c r="B277" s="194" t="s">
        <v>434</v>
      </c>
      <c r="C277" s="164" t="s">
        <v>226</v>
      </c>
      <c r="D277" s="409">
        <v>49799.024016063719</v>
      </c>
      <c r="E277" s="409">
        <f t="shared" si="4"/>
        <v>60256.819059437097</v>
      </c>
    </row>
    <row r="278" spans="1:5" ht="15" customHeight="1" x14ac:dyDescent="0.2">
      <c r="A278" s="164">
        <v>259</v>
      </c>
      <c r="B278" s="273" t="s">
        <v>437</v>
      </c>
      <c r="C278" s="164" t="s">
        <v>226</v>
      </c>
      <c r="D278" s="409">
        <v>2525.3249040873002</v>
      </c>
      <c r="E278" s="409">
        <f t="shared" si="4"/>
        <v>3055.6431339456331</v>
      </c>
    </row>
    <row r="279" spans="1:5" ht="15" customHeight="1" x14ac:dyDescent="0.2">
      <c r="A279" s="164">
        <v>260</v>
      </c>
      <c r="B279" s="273" t="s">
        <v>438</v>
      </c>
      <c r="C279" s="164" t="s">
        <v>226</v>
      </c>
      <c r="D279" s="409">
        <v>2792.4184284776084</v>
      </c>
      <c r="E279" s="409">
        <f t="shared" si="4"/>
        <v>3378.826298457906</v>
      </c>
    </row>
    <row r="280" spans="1:5" ht="15" customHeight="1" x14ac:dyDescent="0.2">
      <c r="A280" s="164">
        <v>261</v>
      </c>
      <c r="B280" s="273" t="s">
        <v>439</v>
      </c>
      <c r="C280" s="164" t="s">
        <v>226</v>
      </c>
      <c r="D280" s="409">
        <v>4316.8900942374567</v>
      </c>
      <c r="E280" s="409">
        <f t="shared" si="4"/>
        <v>5223.4370140273222</v>
      </c>
    </row>
    <row r="281" spans="1:5" ht="15" customHeight="1" x14ac:dyDescent="0.2">
      <c r="A281" s="164">
        <v>262</v>
      </c>
      <c r="B281" s="273" t="s">
        <v>440</v>
      </c>
      <c r="C281" s="164" t="s">
        <v>226</v>
      </c>
      <c r="D281" s="409">
        <v>7357.9509290481192</v>
      </c>
      <c r="E281" s="409">
        <f t="shared" si="4"/>
        <v>8903.1206241482232</v>
      </c>
    </row>
    <row r="282" spans="1:5" ht="15" customHeight="1" x14ac:dyDescent="0.2">
      <c r="A282" s="164">
        <v>263</v>
      </c>
      <c r="B282" s="273" t="s">
        <v>436</v>
      </c>
      <c r="C282" s="164" t="s">
        <v>226</v>
      </c>
      <c r="D282" s="409">
        <v>10663.770918026934</v>
      </c>
      <c r="E282" s="409">
        <f t="shared" si="4"/>
        <v>12903.16281081259</v>
      </c>
    </row>
    <row r="283" spans="1:5" ht="15" customHeight="1" x14ac:dyDescent="0.2">
      <c r="A283" s="164">
        <v>264</v>
      </c>
      <c r="B283" s="273" t="s">
        <v>435</v>
      </c>
      <c r="C283" s="164" t="s">
        <v>226</v>
      </c>
      <c r="D283" s="409">
        <v>1805.779266365839</v>
      </c>
      <c r="E283" s="409">
        <f t="shared" si="4"/>
        <v>2184.992912302665</v>
      </c>
    </row>
    <row r="284" spans="1:5" ht="15" customHeight="1" x14ac:dyDescent="0.2">
      <c r="A284" s="164">
        <v>265</v>
      </c>
      <c r="B284" s="273" t="s">
        <v>441</v>
      </c>
      <c r="C284" s="164" t="s">
        <v>226</v>
      </c>
      <c r="D284" s="409">
        <v>11196.998636579276</v>
      </c>
      <c r="E284" s="409">
        <f t="shared" si="4"/>
        <v>13548.368350260924</v>
      </c>
    </row>
    <row r="285" spans="1:5" ht="15" customHeight="1" x14ac:dyDescent="0.2">
      <c r="A285" s="164">
        <v>266</v>
      </c>
      <c r="B285" s="273" t="s">
        <v>442</v>
      </c>
      <c r="C285" s="164" t="s">
        <v>226</v>
      </c>
      <c r="D285" s="409">
        <v>1800.5029501102977</v>
      </c>
      <c r="E285" s="409">
        <f t="shared" si="4"/>
        <v>2178.6085696334603</v>
      </c>
    </row>
    <row r="286" spans="1:5" ht="15" customHeight="1" x14ac:dyDescent="0.2">
      <c r="A286" s="164">
        <v>267</v>
      </c>
      <c r="B286" s="273" t="s">
        <v>444</v>
      </c>
      <c r="C286" s="164" t="s">
        <v>226</v>
      </c>
      <c r="D286" s="409">
        <v>1975.5967056085483</v>
      </c>
      <c r="E286" s="409">
        <f t="shared" si="4"/>
        <v>2390.4720137863433</v>
      </c>
    </row>
    <row r="287" spans="1:5" ht="15" customHeight="1" x14ac:dyDescent="0.2">
      <c r="A287" s="164">
        <v>268</v>
      </c>
      <c r="B287" s="273" t="s">
        <v>443</v>
      </c>
      <c r="C287" s="164" t="s">
        <v>226</v>
      </c>
      <c r="D287" s="409">
        <v>2124.1809691319927</v>
      </c>
      <c r="E287" s="409">
        <f t="shared" si="4"/>
        <v>2570.2589726497113</v>
      </c>
    </row>
    <row r="288" spans="1:5" ht="15" customHeight="1" x14ac:dyDescent="0.2">
      <c r="A288" s="164">
        <v>269</v>
      </c>
      <c r="B288" s="273" t="s">
        <v>445</v>
      </c>
      <c r="C288" s="164" t="s">
        <v>226</v>
      </c>
      <c r="D288" s="409">
        <v>27715.306116405234</v>
      </c>
      <c r="E288" s="409">
        <f t="shared" si="4"/>
        <v>33535.520400850335</v>
      </c>
    </row>
    <row r="289" spans="1:5" ht="15" customHeight="1" x14ac:dyDescent="0.2">
      <c r="A289" s="164">
        <v>270</v>
      </c>
      <c r="B289" s="273" t="s">
        <v>446</v>
      </c>
      <c r="C289" s="164" t="s">
        <v>226</v>
      </c>
      <c r="D289" s="409">
        <v>27744.613654879187</v>
      </c>
      <c r="E289" s="409">
        <f t="shared" si="4"/>
        <v>33570.982522403814</v>
      </c>
    </row>
    <row r="290" spans="1:5" ht="15" customHeight="1" x14ac:dyDescent="0.2">
      <c r="A290" s="164">
        <v>271</v>
      </c>
      <c r="B290" s="273" t="s">
        <v>447</v>
      </c>
      <c r="C290" s="164" t="s">
        <v>226</v>
      </c>
      <c r="D290" s="409">
        <v>60931.987359905332</v>
      </c>
      <c r="E290" s="409">
        <f t="shared" si="4"/>
        <v>73727.704705485448</v>
      </c>
    </row>
    <row r="291" spans="1:5" ht="15" customHeight="1" x14ac:dyDescent="0.2">
      <c r="A291" s="164">
        <v>272</v>
      </c>
      <c r="B291" s="273" t="s">
        <v>448</v>
      </c>
      <c r="C291" s="164" t="s">
        <v>226</v>
      </c>
      <c r="D291" s="409">
        <v>3784.1740184735368</v>
      </c>
      <c r="E291" s="409">
        <f t="shared" si="4"/>
        <v>4578.8505623529791</v>
      </c>
    </row>
    <row r="292" spans="1:5" ht="15" customHeight="1" x14ac:dyDescent="0.2">
      <c r="A292" s="164">
        <v>273</v>
      </c>
      <c r="B292" s="273" t="s">
        <v>449</v>
      </c>
      <c r="C292" s="164" t="s">
        <v>226</v>
      </c>
      <c r="D292" s="409">
        <v>1526.4702704020983</v>
      </c>
      <c r="E292" s="409">
        <f t="shared" si="4"/>
        <v>1847.029027186539</v>
      </c>
    </row>
    <row r="293" spans="1:5" ht="15" customHeight="1" x14ac:dyDescent="0.2">
      <c r="A293" s="164">
        <v>274</v>
      </c>
      <c r="B293" s="273" t="s">
        <v>450</v>
      </c>
      <c r="C293" s="164" t="s">
        <v>226</v>
      </c>
      <c r="D293" s="409">
        <v>24516.915124156651</v>
      </c>
      <c r="E293" s="409">
        <f t="shared" si="4"/>
        <v>29665.467300229546</v>
      </c>
    </row>
    <row r="294" spans="1:5" ht="15" customHeight="1" x14ac:dyDescent="0.2">
      <c r="A294" s="164">
        <v>275</v>
      </c>
      <c r="B294" s="273" t="s">
        <v>451</v>
      </c>
      <c r="C294" s="164" t="s">
        <v>59</v>
      </c>
      <c r="D294" s="409">
        <v>10128.832393900835</v>
      </c>
      <c r="E294" s="409">
        <f t="shared" si="4"/>
        <v>12255.887196620009</v>
      </c>
    </row>
    <row r="295" spans="1:5" ht="15" customHeight="1" x14ac:dyDescent="0.2">
      <c r="A295" s="164">
        <v>276</v>
      </c>
      <c r="B295" s="273" t="s">
        <v>452</v>
      </c>
      <c r="C295" s="164" t="s">
        <v>226</v>
      </c>
      <c r="D295" s="409">
        <v>59214.114720124206</v>
      </c>
      <c r="E295" s="409">
        <f t="shared" si="4"/>
        <v>71649.078811350293</v>
      </c>
    </row>
    <row r="296" spans="1:5" ht="15" customHeight="1" x14ac:dyDescent="0.2">
      <c r="A296" s="164">
        <v>277</v>
      </c>
      <c r="B296" s="273" t="s">
        <v>453</v>
      </c>
      <c r="C296" s="164" t="s">
        <v>226</v>
      </c>
      <c r="D296" s="409">
        <v>95584.514144909263</v>
      </c>
      <c r="E296" s="409">
        <f t="shared" si="4"/>
        <v>115657.2621153402</v>
      </c>
    </row>
    <row r="297" spans="1:5" ht="15" customHeight="1" x14ac:dyDescent="0.2">
      <c r="A297" s="75"/>
      <c r="B297" s="334" t="str">
        <f>+Presupuesto!B81</f>
        <v>CALEFACCION</v>
      </c>
      <c r="C297" s="75"/>
      <c r="D297" s="407">
        <v>0</v>
      </c>
      <c r="E297" s="409">
        <f t="shared" si="4"/>
        <v>0</v>
      </c>
    </row>
    <row r="298" spans="1:5" ht="15" customHeight="1" x14ac:dyDescent="0.2">
      <c r="A298" s="164">
        <v>278</v>
      </c>
      <c r="B298" s="194" t="s">
        <v>334</v>
      </c>
      <c r="C298" s="164" t="s">
        <v>59</v>
      </c>
      <c r="D298" s="409">
        <v>6290.0724854381679</v>
      </c>
      <c r="E298" s="409">
        <f t="shared" si="4"/>
        <v>7610.9877073801827</v>
      </c>
    </row>
    <row r="299" spans="1:5" ht="15" customHeight="1" x14ac:dyDescent="0.2">
      <c r="A299" s="164">
        <v>279</v>
      </c>
      <c r="B299" s="194" t="s">
        <v>335</v>
      </c>
      <c r="C299" s="164" t="s">
        <v>59</v>
      </c>
      <c r="D299" s="409">
        <v>4040.2832117500379</v>
      </c>
      <c r="E299" s="409">
        <f t="shared" si="4"/>
        <v>4888.7426862175462</v>
      </c>
    </row>
    <row r="300" spans="1:5" ht="15" customHeight="1" x14ac:dyDescent="0.2">
      <c r="A300" s="164">
        <v>280</v>
      </c>
      <c r="B300" s="194" t="s">
        <v>336</v>
      </c>
      <c r="C300" s="164" t="s">
        <v>59</v>
      </c>
      <c r="D300" s="409">
        <v>2791.7149196435362</v>
      </c>
      <c r="E300" s="409">
        <f t="shared" si="4"/>
        <v>3377.9750527686788</v>
      </c>
    </row>
    <row r="301" spans="1:5" ht="15" customHeight="1" x14ac:dyDescent="0.2">
      <c r="A301" s="164">
        <v>281</v>
      </c>
      <c r="B301" s="194" t="s">
        <v>337</v>
      </c>
      <c r="C301" s="164" t="s">
        <v>226</v>
      </c>
      <c r="D301" s="409">
        <v>4267.10085538972</v>
      </c>
      <c r="E301" s="409">
        <f t="shared" si="4"/>
        <v>5163.1920350215614</v>
      </c>
    </row>
    <row r="302" spans="1:5" ht="15" customHeight="1" x14ac:dyDescent="0.2">
      <c r="A302" s="164">
        <v>282</v>
      </c>
      <c r="B302" s="194" t="s">
        <v>338</v>
      </c>
      <c r="C302" s="164" t="s">
        <v>226</v>
      </c>
      <c r="D302" s="409">
        <v>2683.5184587306817</v>
      </c>
      <c r="E302" s="409">
        <f t="shared" si="4"/>
        <v>3247.0573350641248</v>
      </c>
    </row>
    <row r="303" spans="1:5" ht="15" customHeight="1" x14ac:dyDescent="0.2">
      <c r="A303" s="164">
        <v>283</v>
      </c>
      <c r="B303" s="194" t="s">
        <v>339</v>
      </c>
      <c r="C303" s="164" t="s">
        <v>226</v>
      </c>
      <c r="D303" s="409">
        <v>551.4549928896563</v>
      </c>
      <c r="E303" s="409">
        <f t="shared" si="4"/>
        <v>667.26054139648409</v>
      </c>
    </row>
    <row r="304" spans="1:5" ht="15" customHeight="1" x14ac:dyDescent="0.2">
      <c r="A304" s="164">
        <v>284</v>
      </c>
      <c r="B304" s="194" t="s">
        <v>340</v>
      </c>
      <c r="C304" s="164" t="s">
        <v>226</v>
      </c>
      <c r="D304" s="409">
        <v>855.30685386022833</v>
      </c>
      <c r="E304" s="409">
        <f t="shared" si="4"/>
        <v>1034.9212931708762</v>
      </c>
    </row>
    <row r="305" spans="1:5" ht="15" customHeight="1" x14ac:dyDescent="0.2">
      <c r="A305" s="164">
        <v>285</v>
      </c>
      <c r="B305" s="194" t="s">
        <v>341</v>
      </c>
      <c r="C305" s="164" t="s">
        <v>226</v>
      </c>
      <c r="D305" s="409">
        <v>1302.034963495978</v>
      </c>
      <c r="E305" s="409">
        <f t="shared" si="4"/>
        <v>1575.4623058301333</v>
      </c>
    </row>
    <row r="306" spans="1:5" ht="15" customHeight="1" x14ac:dyDescent="0.2">
      <c r="A306" s="164">
        <v>286</v>
      </c>
      <c r="B306" s="194" t="s">
        <v>342</v>
      </c>
      <c r="C306" s="164" t="s">
        <v>226</v>
      </c>
      <c r="D306" s="409">
        <v>1203.799548120099</v>
      </c>
      <c r="E306" s="409">
        <f t="shared" si="4"/>
        <v>1456.5974532253197</v>
      </c>
    </row>
    <row r="307" spans="1:5" ht="15" customHeight="1" x14ac:dyDescent="0.2">
      <c r="A307" s="164">
        <v>287</v>
      </c>
      <c r="B307" s="194" t="s">
        <v>343</v>
      </c>
      <c r="C307" s="164" t="s">
        <v>226</v>
      </c>
      <c r="D307" s="409">
        <v>767.89588122677651</v>
      </c>
      <c r="E307" s="409">
        <f t="shared" si="4"/>
        <v>929.15401628439952</v>
      </c>
    </row>
    <row r="308" spans="1:5" ht="15" customHeight="1" x14ac:dyDescent="0.2">
      <c r="A308" s="164">
        <v>288</v>
      </c>
      <c r="B308" s="194" t="s">
        <v>344</v>
      </c>
      <c r="C308" s="164" t="s">
        <v>226</v>
      </c>
      <c r="D308" s="409">
        <v>774.7870700332553</v>
      </c>
      <c r="E308" s="409">
        <f t="shared" si="4"/>
        <v>937.49235474023885</v>
      </c>
    </row>
    <row r="309" spans="1:5" ht="15" customHeight="1" x14ac:dyDescent="0.2">
      <c r="A309" s="164">
        <v>289</v>
      </c>
      <c r="B309" s="194" t="s">
        <v>345</v>
      </c>
      <c r="C309" s="164" t="s">
        <v>226</v>
      </c>
      <c r="D309" s="409">
        <v>1598.9476691486566</v>
      </c>
      <c r="E309" s="409">
        <f t="shared" si="4"/>
        <v>1934.7266796698743</v>
      </c>
    </row>
    <row r="310" spans="1:5" ht="15" customHeight="1" x14ac:dyDescent="0.2">
      <c r="A310" s="164">
        <v>290</v>
      </c>
      <c r="B310" s="194" t="s">
        <v>346</v>
      </c>
      <c r="C310" s="164" t="s">
        <v>226</v>
      </c>
      <c r="D310" s="409">
        <v>2766.2127244084245</v>
      </c>
      <c r="E310" s="409">
        <f t="shared" si="4"/>
        <v>3347.1173965341936</v>
      </c>
    </row>
    <row r="311" spans="1:5" ht="15" customHeight="1" x14ac:dyDescent="0.2">
      <c r="A311" s="164">
        <v>291</v>
      </c>
      <c r="B311" s="194" t="s">
        <v>347</v>
      </c>
      <c r="C311" s="164" t="s">
        <v>226</v>
      </c>
      <c r="D311" s="409">
        <v>2428.78430544805</v>
      </c>
      <c r="E311" s="409">
        <f t="shared" si="4"/>
        <v>2938.8290095921402</v>
      </c>
    </row>
    <row r="312" spans="1:5" ht="15" customHeight="1" x14ac:dyDescent="0.2">
      <c r="A312" s="164">
        <v>292</v>
      </c>
      <c r="B312" s="194" t="s">
        <v>348</v>
      </c>
      <c r="C312" s="164" t="s">
        <v>226</v>
      </c>
      <c r="D312" s="409">
        <v>3243.1597362349953</v>
      </c>
      <c r="E312" s="409">
        <f t="shared" si="4"/>
        <v>3924.2232808443441</v>
      </c>
    </row>
    <row r="313" spans="1:5" ht="15" customHeight="1" x14ac:dyDescent="0.2">
      <c r="A313" s="164">
        <v>293</v>
      </c>
      <c r="B313" s="194" t="s">
        <v>462</v>
      </c>
      <c r="C313" s="164" t="s">
        <v>226</v>
      </c>
      <c r="D313" s="409">
        <v>1282.352704979098</v>
      </c>
      <c r="E313" s="409">
        <f t="shared" si="4"/>
        <v>1551.6467730247086</v>
      </c>
    </row>
    <row r="314" spans="1:5" ht="15" customHeight="1" x14ac:dyDescent="0.2">
      <c r="A314" s="164">
        <v>294</v>
      </c>
      <c r="B314" s="194" t="s">
        <v>463</v>
      </c>
      <c r="C314" s="164" t="s">
        <v>226</v>
      </c>
      <c r="D314" s="409">
        <v>2996.1641801271558</v>
      </c>
      <c r="E314" s="409">
        <f t="shared" si="4"/>
        <v>3625.3586579538583</v>
      </c>
    </row>
    <row r="315" spans="1:5" ht="15" customHeight="1" x14ac:dyDescent="0.2">
      <c r="A315" s="164">
        <v>295</v>
      </c>
      <c r="B315" s="194" t="s">
        <v>464</v>
      </c>
      <c r="C315" s="164" t="s">
        <v>226</v>
      </c>
      <c r="D315" s="409">
        <v>3818.022386694684</v>
      </c>
      <c r="E315" s="409">
        <f t="shared" si="4"/>
        <v>4619.8070879005672</v>
      </c>
    </row>
    <row r="316" spans="1:5" ht="15" customHeight="1" x14ac:dyDescent="0.2">
      <c r="A316" s="164">
        <v>296</v>
      </c>
      <c r="B316" s="194" t="s">
        <v>465</v>
      </c>
      <c r="C316" s="164" t="s">
        <v>226</v>
      </c>
      <c r="D316" s="409">
        <v>4577.22034051839</v>
      </c>
      <c r="E316" s="409">
        <f t="shared" si="4"/>
        <v>5538.4366120272516</v>
      </c>
    </row>
    <row r="317" spans="1:5" ht="15" customHeight="1" x14ac:dyDescent="0.2">
      <c r="A317" s="164">
        <v>297</v>
      </c>
      <c r="B317" s="194" t="s">
        <v>466</v>
      </c>
      <c r="C317" s="164" t="s">
        <v>226</v>
      </c>
      <c r="D317" s="409">
        <v>480.30466762555136</v>
      </c>
      <c r="E317" s="409">
        <f t="shared" si="4"/>
        <v>581.16864782691709</v>
      </c>
    </row>
    <row r="318" spans="1:5" ht="15" customHeight="1" x14ac:dyDescent="0.2">
      <c r="A318" s="164">
        <v>298</v>
      </c>
      <c r="B318" s="194" t="s">
        <v>467</v>
      </c>
      <c r="C318" s="164" t="s">
        <v>226</v>
      </c>
      <c r="D318" s="409">
        <v>818.16478518865188</v>
      </c>
      <c r="E318" s="409">
        <f t="shared" si="4"/>
        <v>989.97939007826869</v>
      </c>
    </row>
    <row r="319" spans="1:5" ht="15" customHeight="1" x14ac:dyDescent="0.2">
      <c r="A319" s="164">
        <v>299</v>
      </c>
      <c r="B319" s="194" t="s">
        <v>349</v>
      </c>
      <c r="C319" s="164" t="s">
        <v>59</v>
      </c>
      <c r="D319" s="409">
        <v>1086.2496174815155</v>
      </c>
      <c r="E319" s="409">
        <f t="shared" si="4"/>
        <v>1314.3620371526338</v>
      </c>
    </row>
    <row r="320" spans="1:5" ht="15" customHeight="1" x14ac:dyDescent="0.2">
      <c r="A320" s="164">
        <v>300</v>
      </c>
      <c r="B320" s="194" t="s">
        <v>350</v>
      </c>
      <c r="C320" s="164" t="s">
        <v>59</v>
      </c>
      <c r="D320" s="409">
        <v>1192.5913732863605</v>
      </c>
      <c r="E320" s="409">
        <f t="shared" si="4"/>
        <v>1443.0355616764962</v>
      </c>
    </row>
    <row r="321" spans="1:5" ht="15" customHeight="1" x14ac:dyDescent="0.2">
      <c r="A321" s="164">
        <v>301</v>
      </c>
      <c r="B321" s="194" t="s">
        <v>351</v>
      </c>
      <c r="C321" s="164" t="s">
        <v>59</v>
      </c>
      <c r="D321" s="409">
        <v>1545.5289642705952</v>
      </c>
      <c r="E321" s="409">
        <f t="shared" si="4"/>
        <v>1870.0900467674201</v>
      </c>
    </row>
    <row r="322" spans="1:5" ht="15" customHeight="1" x14ac:dyDescent="0.2">
      <c r="A322" s="164">
        <v>302</v>
      </c>
      <c r="B322" s="194" t="s">
        <v>470</v>
      </c>
      <c r="C322" s="164" t="s">
        <v>138</v>
      </c>
      <c r="D322" s="409">
        <v>3254540.3186995932</v>
      </c>
      <c r="E322" s="409">
        <f t="shared" si="4"/>
        <v>3937993.7856265078</v>
      </c>
    </row>
    <row r="323" spans="1:5" ht="15" customHeight="1" x14ac:dyDescent="0.2">
      <c r="A323" s="164">
        <v>303</v>
      </c>
      <c r="B323" s="194" t="s">
        <v>352</v>
      </c>
      <c r="C323" s="164" t="s">
        <v>138</v>
      </c>
      <c r="D323" s="409">
        <v>277180.92970718385</v>
      </c>
      <c r="E323" s="409">
        <f t="shared" si="4"/>
        <v>335388.92494569247</v>
      </c>
    </row>
    <row r="324" spans="1:5" ht="15" customHeight="1" x14ac:dyDescent="0.2">
      <c r="A324" s="164">
        <v>304</v>
      </c>
      <c r="B324" s="194" t="s">
        <v>353</v>
      </c>
      <c r="C324" s="164" t="s">
        <v>138</v>
      </c>
      <c r="D324" s="409">
        <v>197250.38249525733</v>
      </c>
      <c r="E324" s="409">
        <f t="shared" si="4"/>
        <v>238672.96281926136</v>
      </c>
    </row>
    <row r="325" spans="1:5" ht="15" customHeight="1" x14ac:dyDescent="0.2">
      <c r="A325" s="164">
        <v>305</v>
      </c>
      <c r="B325" s="194" t="s">
        <v>354</v>
      </c>
      <c r="C325" s="164" t="s">
        <v>138</v>
      </c>
      <c r="D325" s="409">
        <v>257907.10603499477</v>
      </c>
      <c r="E325" s="409">
        <f t="shared" si="4"/>
        <v>312067.59830234369</v>
      </c>
    </row>
    <row r="326" spans="1:5" ht="15" customHeight="1" x14ac:dyDescent="0.2">
      <c r="A326" s="164">
        <v>306</v>
      </c>
      <c r="B326" s="194" t="s">
        <v>355</v>
      </c>
      <c r="C326" s="164" t="s">
        <v>138</v>
      </c>
      <c r="D326" s="409">
        <v>60047.436922919653</v>
      </c>
      <c r="E326" s="409">
        <f t="shared" si="4"/>
        <v>72657.398676732773</v>
      </c>
    </row>
    <row r="327" spans="1:5" ht="15" customHeight="1" x14ac:dyDescent="0.2">
      <c r="A327" s="164">
        <v>307</v>
      </c>
      <c r="B327" s="194" t="s">
        <v>356</v>
      </c>
      <c r="C327" s="164" t="s">
        <v>138</v>
      </c>
      <c r="D327" s="409">
        <v>10156.509070986718</v>
      </c>
      <c r="E327" s="409">
        <f t="shared" si="4"/>
        <v>12289.375975893929</v>
      </c>
    </row>
    <row r="328" spans="1:5" ht="15" customHeight="1" x14ac:dyDescent="0.2">
      <c r="A328" s="164">
        <v>308</v>
      </c>
      <c r="B328" s="194" t="s">
        <v>471</v>
      </c>
      <c r="C328" s="164" t="s">
        <v>138</v>
      </c>
      <c r="D328" s="409">
        <v>21038.767448504444</v>
      </c>
      <c r="E328" s="409">
        <f t="shared" ref="E328:E345" si="5">+D328*$E$6</f>
        <v>25456.908612690379</v>
      </c>
    </row>
    <row r="329" spans="1:5" ht="15" customHeight="1" x14ac:dyDescent="0.2">
      <c r="A329" s="164">
        <v>309</v>
      </c>
      <c r="B329" s="337" t="s">
        <v>357</v>
      </c>
      <c r="C329" s="164" t="s">
        <v>138</v>
      </c>
      <c r="D329" s="409">
        <v>21594.555416258507</v>
      </c>
      <c r="E329" s="409">
        <f t="shared" si="5"/>
        <v>26129.412053672793</v>
      </c>
    </row>
    <row r="330" spans="1:5" ht="15" customHeight="1" x14ac:dyDescent="0.2">
      <c r="A330" s="164">
        <v>310</v>
      </c>
      <c r="B330" s="194" t="s">
        <v>358</v>
      </c>
      <c r="C330" s="164" t="s">
        <v>138</v>
      </c>
      <c r="D330" s="409">
        <v>14617.650453883221</v>
      </c>
      <c r="E330" s="409">
        <f t="shared" si="5"/>
        <v>17687.357049198697</v>
      </c>
    </row>
    <row r="331" spans="1:5" ht="15" customHeight="1" x14ac:dyDescent="0.2">
      <c r="A331" s="75"/>
      <c r="B331" s="334" t="s">
        <v>106</v>
      </c>
      <c r="C331" s="75"/>
      <c r="D331" s="407">
        <v>0</v>
      </c>
      <c r="E331" s="409">
        <f t="shared" si="5"/>
        <v>0</v>
      </c>
    </row>
    <row r="332" spans="1:5" ht="15" customHeight="1" x14ac:dyDescent="0.2">
      <c r="A332" s="164">
        <v>311</v>
      </c>
      <c r="B332" s="194" t="s">
        <v>359</v>
      </c>
      <c r="C332" s="164" t="s">
        <v>25</v>
      </c>
      <c r="D332" s="409">
        <v>91160.354942313003</v>
      </c>
      <c r="E332" s="409">
        <f t="shared" si="5"/>
        <v>110304.02948019873</v>
      </c>
    </row>
    <row r="333" spans="1:5" ht="15" customHeight="1" x14ac:dyDescent="0.2">
      <c r="A333" s="75"/>
      <c r="B333" s="334" t="s">
        <v>109</v>
      </c>
      <c r="C333" s="75"/>
      <c r="D333" s="407">
        <v>0</v>
      </c>
      <c r="E333" s="409">
        <f t="shared" si="5"/>
        <v>0</v>
      </c>
    </row>
    <row r="334" spans="1:5" ht="15" customHeight="1" x14ac:dyDescent="0.2">
      <c r="A334" s="164">
        <v>312</v>
      </c>
      <c r="B334" s="194" t="s">
        <v>360</v>
      </c>
      <c r="C334" s="164" t="s">
        <v>178</v>
      </c>
      <c r="D334" s="409">
        <v>12835.214889738858</v>
      </c>
      <c r="E334" s="409">
        <f t="shared" si="5"/>
        <v>15530.610016584018</v>
      </c>
    </row>
    <row r="335" spans="1:5" ht="15" customHeight="1" x14ac:dyDescent="0.2">
      <c r="A335" s="164">
        <v>313</v>
      </c>
      <c r="B335" s="194" t="s">
        <v>361</v>
      </c>
      <c r="C335" s="164" t="s">
        <v>178</v>
      </c>
      <c r="D335" s="409">
        <v>16464.760864250788</v>
      </c>
      <c r="E335" s="409">
        <f t="shared" si="5"/>
        <v>19922.360645743451</v>
      </c>
    </row>
    <row r="336" spans="1:5" ht="15" customHeight="1" x14ac:dyDescent="0.2">
      <c r="A336" s="164">
        <v>314</v>
      </c>
      <c r="B336" s="194" t="s">
        <v>362</v>
      </c>
      <c r="C336" s="164" t="s">
        <v>178</v>
      </c>
      <c r="D336" s="409">
        <v>30022.623226115888</v>
      </c>
      <c r="E336" s="409">
        <f t="shared" si="5"/>
        <v>36327.374103600225</v>
      </c>
    </row>
    <row r="337" spans="1:5" ht="15" customHeight="1" x14ac:dyDescent="0.2">
      <c r="A337" s="164">
        <v>315</v>
      </c>
      <c r="B337" s="194" t="s">
        <v>363</v>
      </c>
      <c r="C337" s="164" t="s">
        <v>178</v>
      </c>
      <c r="D337" s="409">
        <v>35940.875303909823</v>
      </c>
      <c r="E337" s="409">
        <f t="shared" si="5"/>
        <v>43488.459117730883</v>
      </c>
    </row>
    <row r="338" spans="1:5" ht="15" customHeight="1" x14ac:dyDescent="0.2">
      <c r="A338" s="164">
        <v>316</v>
      </c>
      <c r="B338" s="194" t="s">
        <v>364</v>
      </c>
      <c r="C338" s="164" t="s">
        <v>178</v>
      </c>
      <c r="D338" s="409">
        <v>16898.585982316174</v>
      </c>
      <c r="E338" s="409">
        <f t="shared" si="5"/>
        <v>20447.289038602568</v>
      </c>
    </row>
    <row r="339" spans="1:5" ht="15" customHeight="1" x14ac:dyDescent="0.2">
      <c r="A339" s="164">
        <v>317</v>
      </c>
      <c r="B339" s="194" t="s">
        <v>365</v>
      </c>
      <c r="C339" s="164" t="s">
        <v>178</v>
      </c>
      <c r="D339" s="409">
        <v>23807.634319877772</v>
      </c>
      <c r="E339" s="409">
        <f t="shared" si="5"/>
        <v>28807.237527052104</v>
      </c>
    </row>
    <row r="340" spans="1:5" ht="15" customHeight="1" x14ac:dyDescent="0.2">
      <c r="A340" s="164">
        <v>318</v>
      </c>
      <c r="B340" s="194" t="s">
        <v>366</v>
      </c>
      <c r="C340" s="164" t="s">
        <v>178</v>
      </c>
      <c r="D340" s="409">
        <v>4891.6248340000411</v>
      </c>
      <c r="E340" s="409">
        <f t="shared" si="5"/>
        <v>5918.8660491400497</v>
      </c>
    </row>
    <row r="341" spans="1:5" ht="15" customHeight="1" x14ac:dyDescent="0.2">
      <c r="A341" s="164">
        <v>319</v>
      </c>
      <c r="B341" s="194" t="s">
        <v>367</v>
      </c>
      <c r="C341" s="164" t="s">
        <v>178</v>
      </c>
      <c r="D341" s="409">
        <v>6722.808763694451</v>
      </c>
      <c r="E341" s="409">
        <f t="shared" si="5"/>
        <v>8134.5986040702855</v>
      </c>
    </row>
    <row r="342" spans="1:5" ht="15" customHeight="1" x14ac:dyDescent="0.2">
      <c r="A342" s="164">
        <v>320</v>
      </c>
      <c r="B342" s="194" t="s">
        <v>368</v>
      </c>
      <c r="C342" s="164" t="s">
        <v>178</v>
      </c>
      <c r="D342" s="409">
        <v>6722.808763694451</v>
      </c>
      <c r="E342" s="409">
        <f t="shared" si="5"/>
        <v>8134.5986040702855</v>
      </c>
    </row>
    <row r="343" spans="1:5" ht="15" customHeight="1" x14ac:dyDescent="0.2">
      <c r="A343" s="164">
        <v>321</v>
      </c>
      <c r="B343" s="194" t="s">
        <v>474</v>
      </c>
      <c r="C343" s="164" t="s">
        <v>178</v>
      </c>
      <c r="D343" s="409">
        <v>14656.199540222935</v>
      </c>
      <c r="E343" s="409">
        <f t="shared" si="5"/>
        <v>17734.001443669749</v>
      </c>
    </row>
    <row r="344" spans="1:5" ht="15" customHeight="1" x14ac:dyDescent="0.2">
      <c r="A344" s="164">
        <v>322</v>
      </c>
      <c r="B344" s="194" t="s">
        <v>369</v>
      </c>
      <c r="C344" s="164" t="s">
        <v>178</v>
      </c>
      <c r="D344" s="409">
        <v>8674.2159575969163</v>
      </c>
      <c r="E344" s="409">
        <f t="shared" si="5"/>
        <v>10495.801308692269</v>
      </c>
    </row>
    <row r="345" spans="1:5" ht="15" customHeight="1" x14ac:dyDescent="0.2">
      <c r="A345" s="164">
        <v>323</v>
      </c>
      <c r="B345" s="194" t="s">
        <v>370</v>
      </c>
      <c r="C345" s="164" t="s">
        <v>138</v>
      </c>
      <c r="D345" s="409">
        <v>1405.3708179188782</v>
      </c>
      <c r="E345" s="409">
        <f t="shared" si="5"/>
        <v>1700.4986896818425</v>
      </c>
    </row>
    <row r="346" spans="1:5" ht="15" customHeight="1" x14ac:dyDescent="0.2">
      <c r="A346" s="338"/>
      <c r="B346" s="339"/>
      <c r="C346" s="340"/>
      <c r="D346" s="410"/>
      <c r="E346" s="341"/>
    </row>
    <row r="347" spans="1:5" ht="15" customHeight="1" x14ac:dyDescent="0.2">
      <c r="A347" s="338"/>
      <c r="B347" s="339"/>
      <c r="C347" s="340"/>
      <c r="D347" s="410"/>
      <c r="E347" s="341"/>
    </row>
    <row r="348" spans="1:5" ht="15" customHeight="1" x14ac:dyDescent="0.2">
      <c r="A348" s="338"/>
      <c r="B348" s="339"/>
      <c r="C348" s="340"/>
      <c r="D348" s="410"/>
      <c r="E348" s="341"/>
    </row>
    <row r="349" spans="1:5" ht="15" customHeight="1" x14ac:dyDescent="0.2">
      <c r="A349" s="338"/>
      <c r="B349" s="339"/>
      <c r="C349" s="340"/>
      <c r="D349" s="410"/>
      <c r="E349" s="341"/>
    </row>
    <row r="350" spans="1:5" ht="15" customHeight="1" x14ac:dyDescent="0.2">
      <c r="A350" s="338"/>
      <c r="B350" s="339"/>
      <c r="C350" s="340"/>
      <c r="D350" s="410"/>
      <c r="E350" s="341"/>
    </row>
    <row r="351" spans="1:5" ht="15" customHeight="1" x14ac:dyDescent="0.2">
      <c r="A351" s="338"/>
      <c r="B351" s="339"/>
      <c r="C351" s="340"/>
      <c r="D351" s="410"/>
      <c r="E351" s="341"/>
    </row>
    <row r="352" spans="1:5" ht="15" customHeight="1" x14ac:dyDescent="0.2">
      <c r="A352" s="338"/>
      <c r="B352" s="339"/>
      <c r="C352" s="340"/>
      <c r="D352" s="410"/>
      <c r="E352" s="341"/>
    </row>
    <row r="353" spans="1:5" ht="15" customHeight="1" x14ac:dyDescent="0.2">
      <c r="A353" s="338"/>
      <c r="B353" s="339"/>
      <c r="C353" s="340"/>
      <c r="D353" s="410"/>
      <c r="E353" s="341"/>
    </row>
    <row r="354" spans="1:5" ht="15" customHeight="1" x14ac:dyDescent="0.2">
      <c r="A354" s="338"/>
      <c r="B354" s="339"/>
      <c r="C354" s="340"/>
      <c r="D354" s="410"/>
      <c r="E354" s="341"/>
    </row>
    <row r="355" spans="1:5" ht="15" customHeight="1" x14ac:dyDescent="0.2">
      <c r="A355" s="338"/>
      <c r="B355" s="339"/>
      <c r="C355" s="340"/>
      <c r="D355" s="410"/>
      <c r="E355" s="341"/>
    </row>
    <row r="356" spans="1:5" ht="15" customHeight="1" x14ac:dyDescent="0.2">
      <c r="A356" s="338"/>
      <c r="B356" s="339"/>
      <c r="C356" s="340"/>
      <c r="D356" s="410"/>
      <c r="E356" s="341"/>
    </row>
    <row r="357" spans="1:5" ht="15" customHeight="1" x14ac:dyDescent="0.2">
      <c r="A357" s="338"/>
      <c r="B357" s="339"/>
      <c r="C357" s="340"/>
      <c r="D357" s="410"/>
      <c r="E357" s="341"/>
    </row>
    <row r="358" spans="1:5" ht="15" customHeight="1" x14ac:dyDescent="0.2">
      <c r="A358" s="338"/>
      <c r="B358" s="339"/>
      <c r="C358" s="340"/>
      <c r="D358" s="410"/>
      <c r="E358" s="341"/>
    </row>
    <row r="359" spans="1:5" ht="15" customHeight="1" x14ac:dyDescent="0.2">
      <c r="A359" s="338"/>
      <c r="B359" s="339"/>
      <c r="C359" s="340"/>
      <c r="D359" s="410"/>
      <c r="E359" s="341"/>
    </row>
    <row r="360" spans="1:5" ht="15" customHeight="1" x14ac:dyDescent="0.2">
      <c r="A360" s="338"/>
      <c r="B360" s="339"/>
      <c r="C360" s="340"/>
      <c r="D360" s="410"/>
      <c r="E360" s="341"/>
    </row>
    <row r="361" spans="1:5" ht="15" customHeight="1" x14ac:dyDescent="0.2">
      <c r="A361" s="338"/>
      <c r="B361" s="339"/>
      <c r="C361" s="340"/>
      <c r="D361" s="410"/>
      <c r="E361" s="341"/>
    </row>
    <row r="362" spans="1:5" ht="15" customHeight="1" x14ac:dyDescent="0.2">
      <c r="A362" s="338"/>
      <c r="B362" s="339"/>
      <c r="C362" s="340"/>
      <c r="D362" s="410"/>
      <c r="E362" s="341"/>
    </row>
    <row r="363" spans="1:5" ht="15" customHeight="1" x14ac:dyDescent="0.2">
      <c r="A363" s="338"/>
      <c r="B363" s="339"/>
      <c r="C363" s="340"/>
      <c r="D363" s="410"/>
      <c r="E363" s="341"/>
    </row>
    <row r="364" spans="1:5" ht="15" customHeight="1" x14ac:dyDescent="0.2">
      <c r="A364" s="338"/>
      <c r="B364" s="339"/>
      <c r="C364" s="340"/>
      <c r="D364" s="410"/>
      <c r="E364" s="341"/>
    </row>
    <row r="365" spans="1:5" ht="15" customHeight="1" x14ac:dyDescent="0.2">
      <c r="A365" s="338"/>
      <c r="B365" s="339"/>
      <c r="C365" s="340"/>
      <c r="D365" s="410"/>
      <c r="E365" s="341"/>
    </row>
    <row r="366" spans="1:5" ht="15" customHeight="1" x14ac:dyDescent="0.2">
      <c r="A366" s="338"/>
      <c r="B366" s="339"/>
      <c r="C366" s="340"/>
      <c r="D366" s="410"/>
      <c r="E366" s="341"/>
    </row>
    <row r="367" spans="1:5" ht="15" customHeight="1" x14ac:dyDescent="0.2">
      <c r="A367" s="338"/>
      <c r="B367" s="339"/>
      <c r="C367" s="340"/>
      <c r="D367" s="410"/>
      <c r="E367" s="341"/>
    </row>
    <row r="368" spans="1:5" ht="15" customHeight="1" x14ac:dyDescent="0.2">
      <c r="A368" s="338"/>
      <c r="B368" s="339"/>
      <c r="C368" s="340"/>
      <c r="D368" s="410"/>
      <c r="E368" s="341"/>
    </row>
    <row r="369" spans="1:5" ht="15" customHeight="1" x14ac:dyDescent="0.2">
      <c r="A369" s="338"/>
      <c r="B369" s="339"/>
      <c r="C369" s="340"/>
      <c r="D369" s="410"/>
      <c r="E369" s="341"/>
    </row>
    <row r="370" spans="1:5" ht="15" customHeight="1" x14ac:dyDescent="0.2">
      <c r="A370" s="338"/>
      <c r="B370" s="339"/>
      <c r="C370" s="340"/>
      <c r="D370" s="410"/>
      <c r="E370" s="341"/>
    </row>
    <row r="371" spans="1:5" ht="15" customHeight="1" x14ac:dyDescent="0.2">
      <c r="A371" s="338"/>
      <c r="B371" s="339"/>
      <c r="C371" s="340"/>
      <c r="D371" s="410"/>
      <c r="E371" s="341"/>
    </row>
    <row r="372" spans="1:5" ht="15" customHeight="1" x14ac:dyDescent="0.2">
      <c r="A372" s="338"/>
      <c r="B372" s="339"/>
      <c r="C372" s="340"/>
      <c r="D372" s="410"/>
      <c r="E372" s="341"/>
    </row>
    <row r="373" spans="1:5" ht="15" customHeight="1" x14ac:dyDescent="0.2">
      <c r="A373" s="338"/>
      <c r="B373" s="339"/>
      <c r="C373" s="340"/>
      <c r="D373" s="410"/>
      <c r="E373" s="341"/>
    </row>
    <row r="374" spans="1:5" ht="15" customHeight="1" x14ac:dyDescent="0.2">
      <c r="A374" s="338"/>
      <c r="B374" s="339"/>
      <c r="C374" s="340"/>
      <c r="D374" s="410"/>
      <c r="E374" s="341"/>
    </row>
    <row r="375" spans="1:5" ht="15" customHeight="1" x14ac:dyDescent="0.2">
      <c r="A375" s="338"/>
      <c r="B375" s="339"/>
      <c r="C375" s="340"/>
      <c r="D375" s="410"/>
      <c r="E375" s="341"/>
    </row>
    <row r="376" spans="1:5" ht="15" customHeight="1" x14ac:dyDescent="0.2">
      <c r="A376" s="333"/>
      <c r="B376" s="342"/>
      <c r="C376" s="343"/>
      <c r="D376" s="410"/>
      <c r="E376" s="341"/>
    </row>
    <row r="377" spans="1:5" ht="15" customHeight="1" x14ac:dyDescent="0.2">
      <c r="A377" s="333"/>
      <c r="B377" s="342"/>
      <c r="C377" s="343"/>
      <c r="D377" s="410"/>
      <c r="E377" s="341"/>
    </row>
    <row r="378" spans="1:5" ht="15" customHeight="1" x14ac:dyDescent="0.2">
      <c r="A378" s="333"/>
      <c r="B378" s="342"/>
      <c r="C378" s="343"/>
      <c r="D378" s="410"/>
      <c r="E378" s="341"/>
    </row>
    <row r="379" spans="1:5" ht="15" customHeight="1" x14ac:dyDescent="0.2">
      <c r="A379" s="333"/>
      <c r="B379" s="342"/>
      <c r="C379" s="343"/>
      <c r="D379" s="410"/>
      <c r="E379" s="341"/>
    </row>
    <row r="380" spans="1:5" ht="15" customHeight="1" x14ac:dyDescent="0.2">
      <c r="A380" s="333"/>
      <c r="B380" s="342"/>
      <c r="C380" s="343"/>
      <c r="D380" s="410"/>
      <c r="E380" s="341"/>
    </row>
    <row r="381" spans="1:5" ht="15" customHeight="1" x14ac:dyDescent="0.2">
      <c r="A381" s="333"/>
      <c r="B381" s="342"/>
      <c r="C381" s="343"/>
      <c r="D381" s="410"/>
      <c r="E381" s="341"/>
    </row>
    <row r="382" spans="1:5" ht="15" customHeight="1" x14ac:dyDescent="0.2">
      <c r="A382" s="333"/>
      <c r="B382" s="342"/>
      <c r="C382" s="343"/>
      <c r="D382" s="410"/>
      <c r="E382" s="341"/>
    </row>
    <row r="383" spans="1:5" ht="15" customHeight="1" x14ac:dyDescent="0.2">
      <c r="A383" s="333"/>
      <c r="B383" s="342"/>
      <c r="C383" s="343"/>
      <c r="D383" s="410"/>
      <c r="E383" s="341"/>
    </row>
    <row r="384" spans="1:5" ht="15" customHeight="1" x14ac:dyDescent="0.2">
      <c r="A384" s="333"/>
      <c r="B384" s="342"/>
      <c r="C384" s="343"/>
      <c r="D384" s="410"/>
      <c r="E384" s="341"/>
    </row>
    <row r="385" spans="1:5" ht="15" customHeight="1" x14ac:dyDescent="0.2">
      <c r="A385" s="333"/>
      <c r="B385" s="342"/>
      <c r="C385" s="343"/>
      <c r="D385" s="410"/>
      <c r="E385" s="341"/>
    </row>
    <row r="386" spans="1:5" ht="15" customHeight="1" x14ac:dyDescent="0.2">
      <c r="A386" s="333"/>
      <c r="B386" s="342"/>
      <c r="C386" s="343"/>
      <c r="D386" s="410"/>
      <c r="E386" s="341"/>
    </row>
    <row r="387" spans="1:5" ht="15" customHeight="1" x14ac:dyDescent="0.2">
      <c r="A387" s="333"/>
      <c r="B387" s="342"/>
      <c r="C387" s="343"/>
      <c r="D387" s="410"/>
      <c r="E387" s="341"/>
    </row>
    <row r="388" spans="1:5" ht="15" customHeight="1" x14ac:dyDescent="0.2">
      <c r="A388" s="333"/>
      <c r="B388" s="342"/>
      <c r="C388" s="343"/>
      <c r="D388" s="410"/>
      <c r="E388" s="341"/>
    </row>
    <row r="389" spans="1:5" ht="15" customHeight="1" x14ac:dyDescent="0.2">
      <c r="A389" s="333"/>
      <c r="B389" s="342"/>
      <c r="C389" s="343"/>
      <c r="D389" s="410"/>
      <c r="E389" s="341"/>
    </row>
    <row r="390" spans="1:5" ht="15" customHeight="1" x14ac:dyDescent="0.2">
      <c r="A390" s="333"/>
      <c r="B390" s="342"/>
      <c r="C390" s="343"/>
      <c r="D390" s="410"/>
      <c r="E390" s="341"/>
    </row>
    <row r="391" spans="1:5" ht="15" customHeight="1" x14ac:dyDescent="0.2">
      <c r="A391" s="333"/>
      <c r="B391" s="342"/>
      <c r="C391" s="343"/>
      <c r="D391" s="410"/>
      <c r="E391" s="341"/>
    </row>
    <row r="392" spans="1:5" ht="15" customHeight="1" x14ac:dyDescent="0.2">
      <c r="A392" s="333"/>
      <c r="B392" s="342"/>
      <c r="C392" s="343"/>
      <c r="D392" s="410"/>
      <c r="E392" s="341"/>
    </row>
    <row r="393" spans="1:5" ht="15" customHeight="1" x14ac:dyDescent="0.2">
      <c r="A393" s="333"/>
      <c r="B393" s="342"/>
      <c r="C393" s="343"/>
      <c r="D393" s="410"/>
      <c r="E393" s="341"/>
    </row>
    <row r="394" spans="1:5" ht="15" customHeight="1" x14ac:dyDescent="0.2">
      <c r="A394" s="333"/>
      <c r="B394" s="342"/>
      <c r="C394" s="343"/>
      <c r="D394" s="410"/>
      <c r="E394" s="341"/>
    </row>
    <row r="395" spans="1:5" ht="15" customHeight="1" x14ac:dyDescent="0.2">
      <c r="A395" s="333"/>
      <c r="B395" s="342"/>
      <c r="C395" s="343"/>
      <c r="D395" s="410"/>
      <c r="E395" s="341"/>
    </row>
    <row r="396" spans="1:5" ht="15" customHeight="1" x14ac:dyDescent="0.2">
      <c r="A396" s="333"/>
      <c r="B396" s="342"/>
      <c r="C396" s="343"/>
      <c r="D396" s="410"/>
      <c r="E396" s="341"/>
    </row>
    <row r="397" spans="1:5" ht="15" customHeight="1" x14ac:dyDescent="0.2">
      <c r="A397" s="333"/>
      <c r="B397" s="342"/>
      <c r="C397" s="343"/>
      <c r="D397" s="410"/>
      <c r="E397" s="341"/>
    </row>
    <row r="398" spans="1:5" ht="15" customHeight="1" x14ac:dyDescent="0.2">
      <c r="A398" s="333"/>
      <c r="B398" s="342"/>
      <c r="C398" s="343"/>
      <c r="D398" s="410"/>
      <c r="E398" s="341"/>
    </row>
    <row r="399" spans="1:5" ht="15" customHeight="1" x14ac:dyDescent="0.2">
      <c r="A399" s="333"/>
      <c r="B399" s="342"/>
      <c r="C399" s="343"/>
      <c r="D399" s="410"/>
      <c r="E399" s="341"/>
    </row>
    <row r="400" spans="1:5" ht="15" customHeight="1" x14ac:dyDescent="0.2">
      <c r="A400" s="333"/>
      <c r="B400" s="342"/>
      <c r="C400" s="343"/>
      <c r="D400" s="410"/>
      <c r="E400" s="341"/>
    </row>
    <row r="401" spans="1:5" ht="15" customHeight="1" x14ac:dyDescent="0.2">
      <c r="A401" s="333"/>
      <c r="B401" s="342"/>
      <c r="C401" s="343"/>
      <c r="D401" s="410"/>
      <c r="E401" s="341"/>
    </row>
    <row r="402" spans="1:5" ht="15" customHeight="1" x14ac:dyDescent="0.2">
      <c r="A402" s="333"/>
      <c r="B402" s="342"/>
      <c r="C402" s="343"/>
      <c r="D402" s="410"/>
      <c r="E402" s="341"/>
    </row>
    <row r="403" spans="1:5" ht="15" customHeight="1" x14ac:dyDescent="0.2">
      <c r="A403" s="333"/>
      <c r="B403" s="342"/>
      <c r="C403" s="343"/>
      <c r="D403" s="410"/>
      <c r="E403" s="341"/>
    </row>
    <row r="404" spans="1:5" ht="15" customHeight="1" x14ac:dyDescent="0.2">
      <c r="A404" s="333"/>
      <c r="B404" s="342"/>
      <c r="C404" s="343"/>
      <c r="D404" s="410"/>
      <c r="E404" s="341"/>
    </row>
    <row r="405" spans="1:5" ht="15" customHeight="1" x14ac:dyDescent="0.2">
      <c r="A405" s="333"/>
      <c r="B405" s="342"/>
      <c r="C405" s="343"/>
      <c r="D405" s="410"/>
      <c r="E405" s="341"/>
    </row>
    <row r="406" spans="1:5" ht="15" customHeight="1" x14ac:dyDescent="0.2">
      <c r="A406" s="333"/>
      <c r="B406" s="342"/>
      <c r="C406" s="343"/>
      <c r="D406" s="410"/>
      <c r="E406" s="341"/>
    </row>
    <row r="407" spans="1:5" ht="15" customHeight="1" x14ac:dyDescent="0.2">
      <c r="A407" s="333"/>
      <c r="B407" s="342"/>
      <c r="C407" s="343"/>
      <c r="D407" s="410"/>
      <c r="E407" s="341"/>
    </row>
    <row r="408" spans="1:5" ht="15" customHeight="1" x14ac:dyDescent="0.2">
      <c r="A408" s="333"/>
      <c r="B408" s="342"/>
      <c r="C408" s="343"/>
      <c r="D408" s="410"/>
      <c r="E408" s="341"/>
    </row>
    <row r="409" spans="1:5" ht="15" customHeight="1" x14ac:dyDescent="0.2">
      <c r="A409" s="333"/>
      <c r="B409" s="342"/>
      <c r="C409" s="343"/>
      <c r="D409" s="410"/>
      <c r="E409" s="341"/>
    </row>
    <row r="410" spans="1:5" ht="15" customHeight="1" x14ac:dyDescent="0.2">
      <c r="A410" s="333"/>
      <c r="B410" s="342"/>
      <c r="C410" s="343"/>
      <c r="D410" s="410"/>
      <c r="E410" s="341"/>
    </row>
    <row r="411" spans="1:5" ht="15" customHeight="1" x14ac:dyDescent="0.2">
      <c r="A411" s="333"/>
      <c r="B411" s="342"/>
      <c r="C411" s="343"/>
      <c r="D411" s="410"/>
      <c r="E411" s="341"/>
    </row>
    <row r="412" spans="1:5" ht="15" customHeight="1" x14ac:dyDescent="0.2">
      <c r="A412" s="333"/>
      <c r="B412" s="342"/>
      <c r="C412" s="343"/>
      <c r="D412" s="410"/>
      <c r="E412" s="341"/>
    </row>
    <row r="413" spans="1:5" ht="15" customHeight="1" x14ac:dyDescent="0.2">
      <c r="A413" s="333"/>
      <c r="B413" s="342"/>
      <c r="C413" s="343"/>
      <c r="D413" s="410"/>
      <c r="E413" s="341"/>
    </row>
    <row r="414" spans="1:5" ht="15" customHeight="1" x14ac:dyDescent="0.2">
      <c r="A414" s="333"/>
      <c r="B414" s="342"/>
      <c r="C414" s="343"/>
      <c r="D414" s="410"/>
      <c r="E414" s="341"/>
    </row>
    <row r="415" spans="1:5" ht="15" customHeight="1" x14ac:dyDescent="0.2">
      <c r="A415" s="333"/>
      <c r="B415" s="342"/>
      <c r="C415" s="343"/>
      <c r="D415" s="410"/>
      <c r="E415" s="341"/>
    </row>
    <row r="416" spans="1:5" ht="15" customHeight="1" x14ac:dyDescent="0.2">
      <c r="A416" s="333"/>
      <c r="B416" s="342"/>
      <c r="C416" s="343"/>
      <c r="D416" s="410"/>
      <c r="E416" s="341"/>
    </row>
    <row r="417" spans="1:5" ht="15" customHeight="1" x14ac:dyDescent="0.2">
      <c r="A417" s="333"/>
      <c r="B417" s="342"/>
      <c r="C417" s="343"/>
      <c r="D417" s="410"/>
      <c r="E417" s="341"/>
    </row>
    <row r="418" spans="1:5" ht="15" customHeight="1" x14ac:dyDescent="0.2">
      <c r="A418" s="333"/>
      <c r="B418" s="342"/>
      <c r="C418" s="343"/>
      <c r="D418" s="410"/>
      <c r="E418" s="341"/>
    </row>
    <row r="419" spans="1:5" ht="15" customHeight="1" x14ac:dyDescent="0.2">
      <c r="A419" s="333"/>
      <c r="B419" s="342"/>
      <c r="C419" s="343"/>
      <c r="D419" s="410"/>
      <c r="E419" s="341"/>
    </row>
    <row r="420" spans="1:5" ht="15" customHeight="1" x14ac:dyDescent="0.2">
      <c r="A420" s="333"/>
      <c r="B420" s="342"/>
      <c r="C420" s="343"/>
      <c r="D420" s="410"/>
      <c r="E420" s="341"/>
    </row>
    <row r="421" spans="1:5" ht="15" customHeight="1" x14ac:dyDescent="0.2">
      <c r="A421" s="333"/>
      <c r="B421" s="342"/>
      <c r="C421" s="343"/>
      <c r="D421" s="410"/>
      <c r="E421" s="341"/>
    </row>
    <row r="422" spans="1:5" ht="15" customHeight="1" x14ac:dyDescent="0.2">
      <c r="A422" s="333"/>
      <c r="B422" s="342"/>
      <c r="C422" s="343"/>
      <c r="D422" s="410"/>
      <c r="E422" s="341"/>
    </row>
    <row r="423" spans="1:5" ht="15" customHeight="1" x14ac:dyDescent="0.2">
      <c r="A423" s="333"/>
      <c r="B423" s="342"/>
      <c r="C423" s="343"/>
      <c r="D423" s="410"/>
      <c r="E423" s="341"/>
    </row>
    <row r="424" spans="1:5" ht="15" customHeight="1" x14ac:dyDescent="0.2">
      <c r="A424" s="333"/>
      <c r="B424" s="342"/>
      <c r="C424" s="343"/>
      <c r="D424" s="410"/>
      <c r="E424" s="341"/>
    </row>
    <row r="425" spans="1:5" ht="15" customHeight="1" x14ac:dyDescent="0.2">
      <c r="A425" s="333"/>
      <c r="B425" s="342"/>
      <c r="C425" s="343"/>
      <c r="D425" s="410"/>
      <c r="E425" s="341"/>
    </row>
    <row r="426" spans="1:5" ht="15" customHeight="1" x14ac:dyDescent="0.2">
      <c r="A426" s="333"/>
      <c r="B426" s="342"/>
      <c r="C426" s="343"/>
      <c r="D426" s="410"/>
      <c r="E426" s="341"/>
    </row>
    <row r="427" spans="1:5" ht="15" customHeight="1" x14ac:dyDescent="0.2">
      <c r="A427" s="333"/>
      <c r="B427" s="342"/>
      <c r="C427" s="343"/>
      <c r="D427" s="410"/>
      <c r="E427" s="341"/>
    </row>
    <row r="428" spans="1:5" ht="15" customHeight="1" x14ac:dyDescent="0.2">
      <c r="A428" s="333"/>
      <c r="B428" s="342"/>
      <c r="C428" s="343"/>
      <c r="D428" s="410"/>
      <c r="E428" s="341"/>
    </row>
    <row r="429" spans="1:5" ht="15" customHeight="1" x14ac:dyDescent="0.2">
      <c r="A429" s="333"/>
      <c r="B429" s="342"/>
      <c r="C429" s="343"/>
      <c r="D429" s="410"/>
      <c r="E429" s="341"/>
    </row>
    <row r="430" spans="1:5" ht="15" customHeight="1" x14ac:dyDescent="0.2">
      <c r="A430" s="333"/>
      <c r="B430" s="342"/>
      <c r="C430" s="343"/>
      <c r="D430" s="410"/>
      <c r="E430" s="341"/>
    </row>
    <row r="431" spans="1:5" ht="15" customHeight="1" x14ac:dyDescent="0.2">
      <c r="A431" s="333"/>
      <c r="B431" s="342"/>
      <c r="C431" s="343"/>
      <c r="D431" s="410"/>
      <c r="E431" s="341"/>
    </row>
    <row r="432" spans="1:5" ht="15" customHeight="1" x14ac:dyDescent="0.2">
      <c r="A432" s="333"/>
      <c r="B432" s="342"/>
      <c r="C432" s="343"/>
      <c r="D432" s="410"/>
      <c r="E432" s="341"/>
    </row>
    <row r="433" spans="1:5" ht="15" customHeight="1" x14ac:dyDescent="0.2">
      <c r="A433" s="333"/>
      <c r="B433" s="342"/>
      <c r="C433" s="343"/>
      <c r="D433" s="410"/>
      <c r="E433" s="341"/>
    </row>
    <row r="434" spans="1:5" ht="15" customHeight="1" x14ac:dyDescent="0.2">
      <c r="A434" s="333"/>
      <c r="B434" s="342"/>
      <c r="C434" s="343"/>
      <c r="D434" s="410"/>
      <c r="E434" s="341"/>
    </row>
    <row r="435" spans="1:5" ht="15" customHeight="1" x14ac:dyDescent="0.2">
      <c r="A435" s="333"/>
      <c r="B435" s="342"/>
      <c r="C435" s="343"/>
      <c r="D435" s="410"/>
      <c r="E435" s="341"/>
    </row>
    <row r="436" spans="1:5" ht="15" customHeight="1" x14ac:dyDescent="0.2">
      <c r="A436" s="333"/>
      <c r="B436" s="342"/>
      <c r="C436" s="343"/>
      <c r="D436" s="410"/>
      <c r="E436" s="341"/>
    </row>
    <row r="437" spans="1:5" ht="15" customHeight="1" x14ac:dyDescent="0.2">
      <c r="A437" s="333"/>
      <c r="B437" s="342"/>
      <c r="C437" s="343"/>
      <c r="D437" s="410"/>
      <c r="E437" s="341"/>
    </row>
    <row r="438" spans="1:5" ht="15" customHeight="1" x14ac:dyDescent="0.2">
      <c r="A438" s="333"/>
      <c r="B438" s="342"/>
      <c r="C438" s="343"/>
      <c r="D438" s="410"/>
      <c r="E438" s="341"/>
    </row>
    <row r="439" spans="1:5" ht="15" customHeight="1" x14ac:dyDescent="0.2">
      <c r="A439" s="333"/>
      <c r="B439" s="342"/>
      <c r="C439" s="343"/>
      <c r="D439" s="410"/>
      <c r="E439" s="341"/>
    </row>
    <row r="440" spans="1:5" ht="15" customHeight="1" x14ac:dyDescent="0.2">
      <c r="A440" s="333"/>
      <c r="B440" s="342"/>
      <c r="C440" s="343"/>
      <c r="D440" s="410"/>
      <c r="E440" s="341"/>
    </row>
    <row r="441" spans="1:5" ht="15" customHeight="1" x14ac:dyDescent="0.2">
      <c r="A441" s="333"/>
      <c r="B441" s="342"/>
      <c r="C441" s="343"/>
      <c r="D441" s="410"/>
      <c r="E441" s="341"/>
    </row>
    <row r="442" spans="1:5" ht="15" customHeight="1" x14ac:dyDescent="0.2">
      <c r="A442" s="333"/>
      <c r="B442" s="342"/>
      <c r="C442" s="343"/>
      <c r="D442" s="410"/>
      <c r="E442" s="341"/>
    </row>
    <row r="443" spans="1:5" ht="15" customHeight="1" x14ac:dyDescent="0.2">
      <c r="A443" s="333"/>
      <c r="B443" s="342"/>
      <c r="C443" s="343"/>
      <c r="D443" s="410"/>
      <c r="E443" s="341"/>
    </row>
    <row r="444" spans="1:5" ht="15" customHeight="1" x14ac:dyDescent="0.2">
      <c r="A444" s="333"/>
      <c r="B444" s="342"/>
      <c r="C444" s="343"/>
      <c r="D444" s="410"/>
      <c r="E444" s="341"/>
    </row>
    <row r="445" spans="1:5" ht="15" customHeight="1" x14ac:dyDescent="0.2">
      <c r="A445" s="333"/>
      <c r="B445" s="342"/>
      <c r="C445" s="343"/>
      <c r="D445" s="410"/>
      <c r="E445" s="341"/>
    </row>
    <row r="446" spans="1:5" ht="15" customHeight="1" x14ac:dyDescent="0.2">
      <c r="A446" s="333"/>
      <c r="B446" s="342"/>
      <c r="C446" s="343"/>
      <c r="D446" s="410"/>
      <c r="E446" s="341"/>
    </row>
    <row r="447" spans="1:5" ht="15" customHeight="1" x14ac:dyDescent="0.2">
      <c r="A447" s="333"/>
      <c r="B447" s="342"/>
      <c r="C447" s="343"/>
      <c r="D447" s="410"/>
      <c r="E447" s="341"/>
    </row>
    <row r="448" spans="1:5" ht="15" customHeight="1" x14ac:dyDescent="0.2">
      <c r="A448" s="333"/>
      <c r="B448" s="342"/>
      <c r="C448" s="343"/>
      <c r="D448" s="410"/>
      <c r="E448" s="341"/>
    </row>
    <row r="449" spans="1:5" ht="15" customHeight="1" x14ac:dyDescent="0.2">
      <c r="A449" s="333"/>
      <c r="B449" s="342"/>
      <c r="C449" s="343"/>
      <c r="D449" s="410"/>
      <c r="E449" s="341"/>
    </row>
    <row r="450" spans="1:5" ht="15" customHeight="1" x14ac:dyDescent="0.2">
      <c r="A450" s="333"/>
      <c r="B450" s="342"/>
      <c r="C450" s="343"/>
      <c r="D450" s="410"/>
      <c r="E450" s="341"/>
    </row>
    <row r="451" spans="1:5" ht="15" customHeight="1" x14ac:dyDescent="0.2">
      <c r="A451" s="333"/>
      <c r="B451" s="342"/>
      <c r="C451" s="343"/>
      <c r="D451" s="410"/>
      <c r="E451" s="341"/>
    </row>
    <row r="452" spans="1:5" ht="15" customHeight="1" x14ac:dyDescent="0.2">
      <c r="A452" s="333"/>
      <c r="B452" s="342"/>
      <c r="C452" s="343"/>
      <c r="D452" s="410"/>
      <c r="E452" s="341"/>
    </row>
    <row r="453" spans="1:5" ht="15" customHeight="1" x14ac:dyDescent="0.2">
      <c r="A453" s="333"/>
      <c r="B453" s="342"/>
      <c r="C453" s="343"/>
      <c r="D453" s="410"/>
      <c r="E453" s="341"/>
    </row>
    <row r="454" spans="1:5" ht="15" customHeight="1" x14ac:dyDescent="0.2">
      <c r="A454" s="333"/>
      <c r="B454" s="342"/>
      <c r="C454" s="343"/>
      <c r="D454" s="410"/>
      <c r="E454" s="341"/>
    </row>
    <row r="455" spans="1:5" ht="15" customHeight="1" x14ac:dyDescent="0.2">
      <c r="A455" s="333"/>
      <c r="B455" s="342"/>
      <c r="C455" s="343"/>
      <c r="D455" s="410"/>
      <c r="E455" s="341"/>
    </row>
    <row r="456" spans="1:5" ht="15" customHeight="1" x14ac:dyDescent="0.2">
      <c r="A456" s="333"/>
      <c r="B456" s="342"/>
      <c r="C456" s="343"/>
      <c r="D456" s="410"/>
      <c r="E456" s="341"/>
    </row>
    <row r="457" spans="1:5" ht="15" customHeight="1" x14ac:dyDescent="0.2">
      <c r="A457" s="333"/>
      <c r="B457" s="342"/>
      <c r="C457" s="343"/>
      <c r="D457" s="410"/>
      <c r="E457" s="341"/>
    </row>
    <row r="458" spans="1:5" ht="15" customHeight="1" x14ac:dyDescent="0.2">
      <c r="A458" s="333"/>
      <c r="B458" s="342"/>
      <c r="C458" s="343"/>
      <c r="D458" s="410"/>
      <c r="E458" s="341"/>
    </row>
    <row r="459" spans="1:5" ht="15" customHeight="1" x14ac:dyDescent="0.2">
      <c r="A459" s="333"/>
      <c r="B459" s="342"/>
      <c r="C459" s="343"/>
      <c r="D459" s="410"/>
      <c r="E459" s="341"/>
    </row>
    <row r="460" spans="1:5" ht="15" customHeight="1" x14ac:dyDescent="0.2">
      <c r="A460" s="333"/>
      <c r="B460" s="342"/>
      <c r="C460" s="343"/>
      <c r="D460" s="410"/>
      <c r="E460" s="341"/>
    </row>
    <row r="461" spans="1:5" ht="15" customHeight="1" x14ac:dyDescent="0.2">
      <c r="A461" s="333"/>
      <c r="B461" s="342"/>
      <c r="C461" s="343"/>
      <c r="D461" s="410"/>
      <c r="E461" s="341"/>
    </row>
    <row r="462" spans="1:5" ht="15" customHeight="1" x14ac:dyDescent="0.2">
      <c r="A462" s="333"/>
      <c r="B462" s="342"/>
      <c r="C462" s="343"/>
      <c r="D462" s="410"/>
      <c r="E462" s="341"/>
    </row>
    <row r="463" spans="1:5" ht="15" customHeight="1" x14ac:dyDescent="0.2">
      <c r="A463" s="333"/>
      <c r="B463" s="342"/>
      <c r="C463" s="343"/>
      <c r="D463" s="410"/>
      <c r="E463" s="341"/>
    </row>
    <row r="464" spans="1:5" ht="15" customHeight="1" x14ac:dyDescent="0.2">
      <c r="A464" s="333"/>
      <c r="B464" s="342"/>
      <c r="C464" s="343"/>
      <c r="D464" s="410"/>
      <c r="E464" s="341"/>
    </row>
    <row r="465" spans="1:5" ht="15" customHeight="1" x14ac:dyDescent="0.2">
      <c r="A465" s="333"/>
      <c r="B465" s="342"/>
      <c r="C465" s="343"/>
      <c r="D465" s="410"/>
      <c r="E465" s="341"/>
    </row>
    <row r="466" spans="1:5" ht="15" customHeight="1" x14ac:dyDescent="0.2">
      <c r="A466" s="333"/>
      <c r="B466" s="342"/>
      <c r="C466" s="343"/>
      <c r="D466" s="410"/>
      <c r="E466" s="341"/>
    </row>
    <row r="467" spans="1:5" ht="15" customHeight="1" x14ac:dyDescent="0.2">
      <c r="A467" s="333"/>
      <c r="B467" s="342"/>
      <c r="C467" s="343"/>
      <c r="D467" s="410"/>
      <c r="E467" s="341"/>
    </row>
    <row r="468" spans="1:5" ht="15" customHeight="1" x14ac:dyDescent="0.2">
      <c r="A468" s="333"/>
      <c r="B468" s="342"/>
      <c r="C468" s="343"/>
      <c r="D468" s="410"/>
      <c r="E468" s="341"/>
    </row>
    <row r="469" spans="1:5" ht="15" customHeight="1" x14ac:dyDescent="0.2">
      <c r="A469" s="333"/>
      <c r="B469" s="342"/>
      <c r="C469" s="343"/>
      <c r="D469" s="410"/>
      <c r="E469" s="341"/>
    </row>
    <row r="470" spans="1:5" ht="15" customHeight="1" x14ac:dyDescent="0.2">
      <c r="A470" s="333"/>
      <c r="B470" s="342"/>
      <c r="C470" s="343"/>
      <c r="D470" s="410"/>
      <c r="E470" s="341"/>
    </row>
    <row r="471" spans="1:5" ht="15" customHeight="1" x14ac:dyDescent="0.2">
      <c r="A471" s="333"/>
      <c r="B471" s="342"/>
      <c r="C471" s="343"/>
      <c r="D471" s="410"/>
      <c r="E471" s="341"/>
    </row>
    <row r="472" spans="1:5" ht="15" customHeight="1" x14ac:dyDescent="0.2">
      <c r="A472" s="333"/>
      <c r="B472" s="342"/>
      <c r="C472" s="343"/>
      <c r="D472" s="410"/>
      <c r="E472" s="341"/>
    </row>
    <row r="473" spans="1:5" ht="15" customHeight="1" x14ac:dyDescent="0.2">
      <c r="A473" s="333"/>
      <c r="B473" s="342"/>
      <c r="C473" s="343"/>
      <c r="D473" s="410"/>
      <c r="E473" s="341"/>
    </row>
    <row r="474" spans="1:5" ht="15" customHeight="1" x14ac:dyDescent="0.2">
      <c r="A474" s="333"/>
      <c r="B474" s="342"/>
      <c r="C474" s="343"/>
      <c r="D474" s="410"/>
      <c r="E474" s="341"/>
    </row>
    <row r="475" spans="1:5" ht="15" customHeight="1" x14ac:dyDescent="0.2">
      <c r="A475" s="333"/>
      <c r="B475" s="342"/>
      <c r="C475" s="343"/>
      <c r="D475" s="410"/>
      <c r="E475" s="341"/>
    </row>
    <row r="476" spans="1:5" ht="15" customHeight="1" x14ac:dyDescent="0.2">
      <c r="A476" s="333"/>
      <c r="B476" s="342"/>
      <c r="C476" s="343"/>
      <c r="D476" s="410"/>
      <c r="E476" s="341"/>
    </row>
    <row r="477" spans="1:5" ht="15" customHeight="1" x14ac:dyDescent="0.2">
      <c r="A477" s="333"/>
      <c r="B477" s="342"/>
      <c r="C477" s="343"/>
      <c r="D477" s="410"/>
      <c r="E477" s="341"/>
    </row>
    <row r="478" spans="1:5" ht="15" customHeight="1" x14ac:dyDescent="0.2">
      <c r="A478" s="333"/>
      <c r="B478" s="342"/>
      <c r="C478" s="343"/>
      <c r="D478" s="410"/>
      <c r="E478" s="341"/>
    </row>
    <row r="479" spans="1:5" ht="15" customHeight="1" x14ac:dyDescent="0.2">
      <c r="A479" s="333"/>
      <c r="B479" s="342"/>
      <c r="C479" s="343"/>
      <c r="D479" s="410"/>
      <c r="E479" s="341"/>
    </row>
    <row r="480" spans="1:5" ht="15" customHeight="1" x14ac:dyDescent="0.2">
      <c r="A480" s="333"/>
      <c r="B480" s="342"/>
      <c r="C480" s="343"/>
      <c r="D480" s="410"/>
      <c r="E480" s="341"/>
    </row>
    <row r="481" spans="1:5" ht="15" customHeight="1" x14ac:dyDescent="0.2">
      <c r="A481" s="333"/>
      <c r="B481" s="342"/>
      <c r="C481" s="343"/>
      <c r="D481" s="410"/>
      <c r="E481" s="341"/>
    </row>
    <row r="482" spans="1:5" ht="15" customHeight="1" x14ac:dyDescent="0.2">
      <c r="A482" s="333"/>
      <c r="B482" s="342"/>
      <c r="C482" s="343"/>
      <c r="D482" s="410"/>
      <c r="E482" s="341"/>
    </row>
    <row r="483" spans="1:5" ht="15" customHeight="1" x14ac:dyDescent="0.2">
      <c r="A483" s="333"/>
      <c r="B483" s="342"/>
      <c r="C483" s="343"/>
      <c r="D483" s="410"/>
      <c r="E483" s="341"/>
    </row>
    <row r="484" spans="1:5" ht="15" customHeight="1" x14ac:dyDescent="0.2">
      <c r="A484" s="333"/>
      <c r="B484" s="342"/>
      <c r="C484" s="343"/>
      <c r="D484" s="410"/>
      <c r="E484" s="341"/>
    </row>
    <row r="485" spans="1:5" ht="15" customHeight="1" x14ac:dyDescent="0.2">
      <c r="A485" s="333"/>
      <c r="B485" s="342"/>
      <c r="C485" s="343"/>
      <c r="D485" s="410"/>
      <c r="E485" s="341"/>
    </row>
    <row r="486" spans="1:5" ht="15" customHeight="1" x14ac:dyDescent="0.2">
      <c r="A486" s="333"/>
      <c r="B486" s="342"/>
      <c r="C486" s="343"/>
      <c r="D486" s="410"/>
      <c r="E486" s="341"/>
    </row>
    <row r="487" spans="1:5" ht="15" customHeight="1" x14ac:dyDescent="0.2">
      <c r="A487" s="333"/>
      <c r="B487" s="342"/>
      <c r="C487" s="343"/>
      <c r="D487" s="410"/>
      <c r="E487" s="341"/>
    </row>
    <row r="488" spans="1:5" ht="15" customHeight="1" x14ac:dyDescent="0.2">
      <c r="A488" s="333"/>
      <c r="B488" s="342"/>
      <c r="C488" s="343"/>
      <c r="D488" s="410"/>
      <c r="E488" s="341"/>
    </row>
    <row r="489" spans="1:5" ht="15" customHeight="1" x14ac:dyDescent="0.2">
      <c r="A489" s="333"/>
      <c r="B489" s="342"/>
      <c r="C489" s="343"/>
      <c r="D489" s="410"/>
      <c r="E489" s="341"/>
    </row>
    <row r="490" spans="1:5" ht="15" customHeight="1" x14ac:dyDescent="0.2">
      <c r="A490" s="333"/>
      <c r="B490" s="342"/>
      <c r="C490" s="343"/>
      <c r="D490" s="410"/>
      <c r="E490" s="341"/>
    </row>
    <row r="491" spans="1:5" ht="15" customHeight="1" x14ac:dyDescent="0.2">
      <c r="A491" s="333"/>
      <c r="B491" s="342"/>
      <c r="C491" s="343"/>
      <c r="D491" s="410"/>
      <c r="E491" s="341"/>
    </row>
    <row r="492" spans="1:5" ht="15" customHeight="1" x14ac:dyDescent="0.2">
      <c r="A492" s="333"/>
      <c r="B492" s="342"/>
      <c r="C492" s="343"/>
      <c r="D492" s="410"/>
      <c r="E492" s="341"/>
    </row>
    <row r="493" spans="1:5" ht="15" customHeight="1" x14ac:dyDescent="0.2">
      <c r="A493" s="333"/>
      <c r="B493" s="342"/>
      <c r="C493" s="343"/>
      <c r="D493" s="410"/>
      <c r="E493" s="341"/>
    </row>
    <row r="494" spans="1:5" ht="15" customHeight="1" x14ac:dyDescent="0.2">
      <c r="A494" s="333"/>
      <c r="B494" s="342"/>
      <c r="C494" s="343"/>
      <c r="D494" s="410"/>
      <c r="E494" s="341"/>
    </row>
    <row r="495" spans="1:5" ht="15" customHeight="1" x14ac:dyDescent="0.2">
      <c r="A495" s="333"/>
      <c r="B495" s="342"/>
      <c r="C495" s="343"/>
      <c r="D495" s="410"/>
      <c r="E495" s="341"/>
    </row>
    <row r="496" spans="1:5" ht="15" customHeight="1" x14ac:dyDescent="0.2">
      <c r="A496" s="333"/>
      <c r="B496" s="342"/>
      <c r="C496" s="343"/>
      <c r="D496" s="410"/>
      <c r="E496" s="341"/>
    </row>
    <row r="497" spans="1:5" ht="15" customHeight="1" x14ac:dyDescent="0.2">
      <c r="A497" s="333"/>
      <c r="B497" s="342"/>
      <c r="C497" s="343"/>
      <c r="D497" s="410"/>
      <c r="E497" s="341"/>
    </row>
    <row r="498" spans="1:5" ht="15" customHeight="1" x14ac:dyDescent="0.2">
      <c r="A498" s="333"/>
      <c r="B498" s="342"/>
      <c r="C498" s="343"/>
      <c r="D498" s="410"/>
      <c r="E498" s="341"/>
    </row>
    <row r="499" spans="1:5" ht="15" customHeight="1" x14ac:dyDescent="0.2">
      <c r="A499" s="333"/>
      <c r="B499" s="342"/>
      <c r="C499" s="343"/>
      <c r="D499" s="410"/>
      <c r="E499" s="341"/>
    </row>
    <row r="500" spans="1:5" ht="15" customHeight="1" x14ac:dyDescent="0.2">
      <c r="A500" s="333"/>
      <c r="B500" s="342"/>
      <c r="C500" s="343"/>
      <c r="D500" s="410"/>
      <c r="E500" s="341"/>
    </row>
    <row r="501" spans="1:5" ht="15" customHeight="1" x14ac:dyDescent="0.2">
      <c r="A501" s="333"/>
      <c r="B501" s="342"/>
      <c r="C501" s="343"/>
      <c r="D501" s="410"/>
      <c r="E501" s="341"/>
    </row>
    <row r="502" spans="1:5" ht="15" customHeight="1" x14ac:dyDescent="0.2">
      <c r="A502" s="333"/>
      <c r="B502" s="342"/>
      <c r="C502" s="343"/>
      <c r="D502" s="410"/>
      <c r="E502" s="341"/>
    </row>
    <row r="503" spans="1:5" ht="15" customHeight="1" x14ac:dyDescent="0.2">
      <c r="A503" s="333"/>
      <c r="B503" s="342"/>
      <c r="C503" s="343"/>
      <c r="D503" s="410"/>
      <c r="E503" s="341"/>
    </row>
    <row r="504" spans="1:5" ht="15" customHeight="1" x14ac:dyDescent="0.2">
      <c r="A504" s="333"/>
      <c r="B504" s="342"/>
      <c r="C504" s="343"/>
      <c r="D504" s="410"/>
      <c r="E504" s="341"/>
    </row>
    <row r="505" spans="1:5" ht="15" customHeight="1" x14ac:dyDescent="0.2">
      <c r="A505" s="333"/>
      <c r="B505" s="342"/>
      <c r="C505" s="343"/>
      <c r="D505" s="410"/>
      <c r="E505" s="341"/>
    </row>
    <row r="506" spans="1:5" ht="15" customHeight="1" x14ac:dyDescent="0.2">
      <c r="A506" s="333"/>
      <c r="B506" s="342"/>
      <c r="C506" s="343"/>
      <c r="D506" s="410"/>
      <c r="E506" s="341"/>
    </row>
    <row r="507" spans="1:5" ht="15" customHeight="1" x14ac:dyDescent="0.2">
      <c r="A507" s="333"/>
      <c r="B507" s="342"/>
      <c r="C507" s="343"/>
      <c r="D507" s="410"/>
      <c r="E507" s="341"/>
    </row>
    <row r="508" spans="1:5" ht="15" customHeight="1" x14ac:dyDescent="0.2">
      <c r="A508" s="333"/>
      <c r="B508" s="342"/>
      <c r="C508" s="343"/>
      <c r="D508" s="410"/>
      <c r="E508" s="341"/>
    </row>
    <row r="509" spans="1:5" ht="15" customHeight="1" x14ac:dyDescent="0.2">
      <c r="A509" s="333"/>
      <c r="B509" s="342"/>
      <c r="C509" s="343"/>
      <c r="D509" s="410"/>
      <c r="E509" s="341"/>
    </row>
    <row r="510" spans="1:5" ht="15" customHeight="1" x14ac:dyDescent="0.2">
      <c r="A510" s="333"/>
      <c r="B510" s="342"/>
      <c r="C510" s="343"/>
      <c r="D510" s="410"/>
      <c r="E510" s="341"/>
    </row>
    <row r="511" spans="1:5" ht="15" customHeight="1" x14ac:dyDescent="0.2">
      <c r="A511" s="333"/>
      <c r="B511" s="342"/>
      <c r="C511" s="343"/>
      <c r="D511" s="410"/>
      <c r="E511" s="341"/>
    </row>
    <row r="512" spans="1:5" ht="15" customHeight="1" x14ac:dyDescent="0.2">
      <c r="A512" s="333"/>
      <c r="B512" s="342"/>
      <c r="C512" s="343"/>
      <c r="D512" s="410"/>
      <c r="E512" s="341"/>
    </row>
    <row r="513" spans="1:5" ht="15" customHeight="1" x14ac:dyDescent="0.2">
      <c r="A513" s="333"/>
      <c r="B513" s="342"/>
      <c r="C513" s="343"/>
      <c r="D513" s="410"/>
      <c r="E513" s="341"/>
    </row>
    <row r="514" spans="1:5" ht="15" customHeight="1" x14ac:dyDescent="0.2">
      <c r="A514" s="333"/>
      <c r="B514" s="342"/>
      <c r="C514" s="343"/>
      <c r="D514" s="410"/>
      <c r="E514" s="341"/>
    </row>
    <row r="515" spans="1:5" ht="15" customHeight="1" x14ac:dyDescent="0.2">
      <c r="A515" s="333"/>
      <c r="B515" s="342"/>
      <c r="C515" s="343"/>
      <c r="D515" s="410"/>
      <c r="E515" s="341"/>
    </row>
    <row r="516" spans="1:5" ht="15" customHeight="1" x14ac:dyDescent="0.2">
      <c r="A516" s="333"/>
      <c r="B516" s="342"/>
      <c r="C516" s="343"/>
      <c r="D516" s="410"/>
      <c r="E516" s="341"/>
    </row>
    <row r="517" spans="1:5" ht="15" customHeight="1" x14ac:dyDescent="0.2">
      <c r="A517" s="333"/>
      <c r="B517" s="342"/>
      <c r="C517" s="343"/>
      <c r="D517" s="410"/>
      <c r="E517" s="341"/>
    </row>
    <row r="518" spans="1:5" ht="15" customHeight="1" x14ac:dyDescent="0.2">
      <c r="A518" s="333"/>
      <c r="B518" s="342"/>
      <c r="C518" s="343"/>
      <c r="D518" s="410"/>
      <c r="E518" s="341"/>
    </row>
    <row r="519" spans="1:5" ht="15" customHeight="1" x14ac:dyDescent="0.2">
      <c r="A519" s="333"/>
      <c r="B519" s="342"/>
      <c r="C519" s="343"/>
      <c r="D519" s="410"/>
      <c r="E519" s="341"/>
    </row>
    <row r="520" spans="1:5" ht="15" customHeight="1" x14ac:dyDescent="0.2">
      <c r="A520" s="333"/>
      <c r="B520" s="342"/>
      <c r="C520" s="343"/>
      <c r="D520" s="410"/>
      <c r="E520" s="341"/>
    </row>
    <row r="521" spans="1:5" ht="15" customHeight="1" x14ac:dyDescent="0.2">
      <c r="A521" s="333"/>
      <c r="B521" s="342"/>
      <c r="C521" s="343"/>
      <c r="D521" s="410"/>
      <c r="E521" s="341"/>
    </row>
    <row r="522" spans="1:5" ht="15" customHeight="1" x14ac:dyDescent="0.2">
      <c r="A522" s="333"/>
      <c r="B522" s="342"/>
      <c r="C522" s="343"/>
      <c r="D522" s="410"/>
      <c r="E522" s="341"/>
    </row>
    <row r="523" spans="1:5" ht="15" customHeight="1" x14ac:dyDescent="0.2">
      <c r="A523" s="333"/>
      <c r="B523" s="342"/>
      <c r="C523" s="343"/>
      <c r="D523" s="410"/>
      <c r="E523" s="341"/>
    </row>
    <row r="524" spans="1:5" ht="15" customHeight="1" x14ac:dyDescent="0.2">
      <c r="A524" s="333"/>
      <c r="B524" s="342"/>
      <c r="C524" s="343"/>
      <c r="D524" s="410"/>
      <c r="E524" s="341"/>
    </row>
    <row r="525" spans="1:5" ht="15" customHeight="1" x14ac:dyDescent="0.2">
      <c r="A525" s="333"/>
      <c r="B525" s="342"/>
      <c r="C525" s="343"/>
      <c r="D525" s="410"/>
      <c r="E525" s="341"/>
    </row>
    <row r="526" spans="1:5" ht="15" customHeight="1" x14ac:dyDescent="0.2">
      <c r="A526" s="333"/>
      <c r="B526" s="342"/>
      <c r="C526" s="343"/>
      <c r="D526" s="410"/>
      <c r="E526" s="341"/>
    </row>
    <row r="527" spans="1:5" ht="15" customHeight="1" x14ac:dyDescent="0.2">
      <c r="A527" s="333"/>
      <c r="B527" s="342"/>
      <c r="C527" s="343"/>
      <c r="D527" s="410"/>
      <c r="E527" s="341"/>
    </row>
    <row r="528" spans="1:5" ht="15" customHeight="1" x14ac:dyDescent="0.2">
      <c r="A528" s="333"/>
      <c r="B528" s="342"/>
      <c r="C528" s="343"/>
      <c r="D528" s="410"/>
      <c r="E528" s="341"/>
    </row>
    <row r="529" spans="1:5" ht="15" customHeight="1" x14ac:dyDescent="0.2">
      <c r="A529" s="333"/>
      <c r="B529" s="342"/>
      <c r="C529" s="343"/>
      <c r="D529" s="410"/>
      <c r="E529" s="341"/>
    </row>
    <row r="530" spans="1:5" ht="15" customHeight="1" x14ac:dyDescent="0.2">
      <c r="A530" s="333"/>
      <c r="B530" s="342"/>
      <c r="C530" s="343"/>
      <c r="D530" s="410"/>
      <c r="E530" s="341"/>
    </row>
    <row r="531" spans="1:5" ht="15" customHeight="1" x14ac:dyDescent="0.2">
      <c r="A531" s="333"/>
      <c r="B531" s="342"/>
      <c r="C531" s="343"/>
      <c r="D531" s="410"/>
      <c r="E531" s="341"/>
    </row>
    <row r="532" spans="1:5" ht="15" customHeight="1" x14ac:dyDescent="0.2">
      <c r="A532" s="333"/>
      <c r="B532" s="342"/>
      <c r="C532" s="343"/>
      <c r="D532" s="410"/>
      <c r="E532" s="341"/>
    </row>
    <row r="533" spans="1:5" ht="15" customHeight="1" x14ac:dyDescent="0.2">
      <c r="A533" s="333"/>
      <c r="B533" s="342"/>
      <c r="C533" s="343"/>
      <c r="D533" s="410"/>
      <c r="E533" s="341"/>
    </row>
    <row r="534" spans="1:5" ht="15" customHeight="1" x14ac:dyDescent="0.2">
      <c r="A534" s="333"/>
      <c r="B534" s="342"/>
      <c r="C534" s="343"/>
      <c r="D534" s="410"/>
      <c r="E534" s="341"/>
    </row>
    <row r="535" spans="1:5" ht="15" customHeight="1" x14ac:dyDescent="0.2">
      <c r="A535" s="333"/>
      <c r="B535" s="342"/>
      <c r="C535" s="343"/>
      <c r="D535" s="410"/>
      <c r="E535" s="341"/>
    </row>
    <row r="536" spans="1:5" ht="15" customHeight="1" x14ac:dyDescent="0.2">
      <c r="A536" s="333"/>
      <c r="B536" s="342"/>
      <c r="C536" s="343"/>
      <c r="D536" s="410"/>
      <c r="E536" s="341"/>
    </row>
    <row r="537" spans="1:5" ht="15" customHeight="1" x14ac:dyDescent="0.2">
      <c r="A537" s="333"/>
      <c r="B537" s="342"/>
      <c r="C537" s="343"/>
      <c r="D537" s="410"/>
      <c r="E537" s="341"/>
    </row>
    <row r="538" spans="1:5" ht="15" customHeight="1" x14ac:dyDescent="0.2">
      <c r="A538" s="333"/>
      <c r="B538" s="342"/>
      <c r="C538" s="343"/>
      <c r="D538" s="410"/>
      <c r="E538" s="341"/>
    </row>
    <row r="539" spans="1:5" ht="15" customHeight="1" x14ac:dyDescent="0.2">
      <c r="A539" s="333"/>
      <c r="B539" s="342"/>
      <c r="C539" s="343"/>
      <c r="D539" s="410"/>
      <c r="E539" s="341"/>
    </row>
    <row r="540" spans="1:5" ht="15" customHeight="1" x14ac:dyDescent="0.2">
      <c r="A540" s="333"/>
      <c r="B540" s="342"/>
      <c r="C540" s="343"/>
      <c r="D540" s="410"/>
      <c r="E540" s="341"/>
    </row>
    <row r="541" spans="1:5" ht="15" customHeight="1" x14ac:dyDescent="0.2">
      <c r="A541" s="333"/>
      <c r="B541" s="342"/>
      <c r="C541" s="343"/>
      <c r="D541" s="410"/>
      <c r="E541" s="341"/>
    </row>
    <row r="542" spans="1:5" ht="15" customHeight="1" x14ac:dyDescent="0.2">
      <c r="A542" s="333"/>
      <c r="B542" s="342"/>
      <c r="C542" s="343"/>
      <c r="D542" s="410"/>
      <c r="E542" s="341"/>
    </row>
    <row r="543" spans="1:5" ht="15" customHeight="1" x14ac:dyDescent="0.2">
      <c r="A543" s="333"/>
      <c r="B543" s="342"/>
      <c r="C543" s="343"/>
      <c r="D543" s="410"/>
      <c r="E543" s="341"/>
    </row>
    <row r="544" spans="1:5" ht="15" customHeight="1" x14ac:dyDescent="0.2">
      <c r="A544" s="333"/>
      <c r="B544" s="342"/>
      <c r="C544" s="343"/>
      <c r="D544" s="410"/>
      <c r="E544" s="341"/>
    </row>
    <row r="545" spans="1:5" ht="15" customHeight="1" x14ac:dyDescent="0.2">
      <c r="A545" s="333"/>
      <c r="B545" s="342"/>
      <c r="C545" s="343"/>
      <c r="D545" s="410"/>
      <c r="E545" s="341"/>
    </row>
    <row r="546" spans="1:5" ht="15.75" customHeight="1" x14ac:dyDescent="0.2">
      <c r="A546" s="333"/>
      <c r="B546" s="333"/>
      <c r="C546" s="333"/>
      <c r="D546" s="411"/>
      <c r="E546" s="338"/>
    </row>
    <row r="547" spans="1:5" ht="15.75" customHeight="1" x14ac:dyDescent="0.2">
      <c r="A547" s="333"/>
      <c r="B547" s="333"/>
      <c r="C547" s="333"/>
      <c r="D547" s="411"/>
      <c r="E547" s="338"/>
    </row>
    <row r="548" spans="1:5" ht="15.75" customHeight="1" x14ac:dyDescent="0.2">
      <c r="A548" s="333"/>
      <c r="B548" s="333"/>
      <c r="C548" s="333"/>
      <c r="D548" s="411"/>
      <c r="E548" s="338"/>
    </row>
    <row r="549" spans="1:5" ht="15.75" customHeight="1" x14ac:dyDescent="0.2">
      <c r="A549" s="333"/>
      <c r="B549" s="333"/>
      <c r="C549" s="333"/>
      <c r="D549" s="411"/>
      <c r="E549" s="338"/>
    </row>
    <row r="550" spans="1:5" ht="15.75" customHeight="1" x14ac:dyDescent="0.2">
      <c r="A550" s="333"/>
      <c r="B550" s="333"/>
      <c r="C550" s="333"/>
      <c r="D550" s="411"/>
      <c r="E550" s="338"/>
    </row>
    <row r="551" spans="1:5" ht="15.75" customHeight="1" x14ac:dyDescent="0.2">
      <c r="A551" s="333"/>
      <c r="B551" s="333"/>
      <c r="C551" s="333"/>
      <c r="D551" s="411"/>
      <c r="E551" s="338"/>
    </row>
    <row r="552" spans="1:5" ht="15.75" customHeight="1" x14ac:dyDescent="0.2">
      <c r="A552" s="333"/>
      <c r="B552" s="333"/>
      <c r="C552" s="333"/>
      <c r="D552" s="411"/>
      <c r="E552" s="338"/>
    </row>
    <row r="553" spans="1:5" ht="15.75" customHeight="1" x14ac:dyDescent="0.2">
      <c r="A553" s="333"/>
      <c r="B553" s="333"/>
      <c r="C553" s="333"/>
      <c r="D553" s="411"/>
      <c r="E553" s="338"/>
    </row>
    <row r="554" spans="1:5" ht="15.75" customHeight="1" x14ac:dyDescent="0.2">
      <c r="A554" s="333"/>
      <c r="B554" s="333"/>
      <c r="C554" s="333"/>
      <c r="D554" s="411"/>
      <c r="E554" s="338"/>
    </row>
    <row r="555" spans="1:5" ht="15.75" customHeight="1" x14ac:dyDescent="0.2">
      <c r="A555" s="333"/>
      <c r="B555" s="333"/>
      <c r="C555" s="333"/>
      <c r="D555" s="411"/>
      <c r="E555" s="338"/>
    </row>
    <row r="556" spans="1:5" ht="15.75" customHeight="1" x14ac:dyDescent="0.2">
      <c r="A556" s="333"/>
      <c r="B556" s="333"/>
      <c r="C556" s="333"/>
      <c r="D556" s="411"/>
      <c r="E556" s="338"/>
    </row>
    <row r="557" spans="1:5" ht="15.75" customHeight="1" x14ac:dyDescent="0.2">
      <c r="A557" s="333"/>
      <c r="B557" s="333"/>
      <c r="C557" s="333"/>
      <c r="D557" s="411"/>
      <c r="E557" s="338"/>
    </row>
    <row r="558" spans="1:5" ht="15.75" customHeight="1" x14ac:dyDescent="0.2">
      <c r="A558" s="333"/>
      <c r="B558" s="333"/>
      <c r="C558" s="333"/>
      <c r="D558" s="411"/>
      <c r="E558" s="338"/>
    </row>
    <row r="559" spans="1:5" ht="15.75" customHeight="1" x14ac:dyDescent="0.2">
      <c r="A559" s="333"/>
      <c r="B559" s="333"/>
      <c r="C559" s="333"/>
      <c r="D559" s="411"/>
      <c r="E559" s="338"/>
    </row>
    <row r="560" spans="1:5" ht="15.75" customHeight="1" x14ac:dyDescent="0.2">
      <c r="A560" s="333"/>
      <c r="B560" s="333"/>
      <c r="C560" s="333"/>
      <c r="D560" s="411"/>
      <c r="E560" s="338"/>
    </row>
    <row r="561" spans="1:5" ht="15.75" customHeight="1" x14ac:dyDescent="0.2">
      <c r="A561" s="333"/>
      <c r="B561" s="333"/>
      <c r="C561" s="333"/>
      <c r="D561" s="411"/>
      <c r="E561" s="338"/>
    </row>
    <row r="562" spans="1:5" ht="15.75" customHeight="1" x14ac:dyDescent="0.2">
      <c r="A562" s="333"/>
      <c r="B562" s="333"/>
      <c r="C562" s="333"/>
      <c r="D562" s="411"/>
      <c r="E562" s="338"/>
    </row>
    <row r="563" spans="1:5" ht="15.75" customHeight="1" x14ac:dyDescent="0.2">
      <c r="A563" s="333"/>
      <c r="B563" s="333"/>
      <c r="C563" s="333"/>
      <c r="D563" s="411"/>
      <c r="E563" s="338"/>
    </row>
    <row r="564" spans="1:5" ht="15.75" customHeight="1" x14ac:dyDescent="0.2">
      <c r="A564" s="333"/>
      <c r="B564" s="333"/>
      <c r="C564" s="333"/>
      <c r="D564" s="411"/>
      <c r="E564" s="338"/>
    </row>
    <row r="565" spans="1:5" ht="15.75" customHeight="1" x14ac:dyDescent="0.2">
      <c r="A565" s="333"/>
      <c r="B565" s="333"/>
      <c r="C565" s="333"/>
      <c r="D565" s="411"/>
      <c r="E565" s="338"/>
    </row>
    <row r="566" spans="1:5" ht="15.75" customHeight="1" x14ac:dyDescent="0.2">
      <c r="A566" s="333"/>
      <c r="B566" s="333"/>
      <c r="C566" s="333"/>
      <c r="D566" s="411"/>
      <c r="E566" s="338"/>
    </row>
    <row r="567" spans="1:5" ht="15.75" customHeight="1" x14ac:dyDescent="0.2">
      <c r="A567" s="333"/>
      <c r="B567" s="333"/>
      <c r="C567" s="333"/>
      <c r="D567" s="411"/>
      <c r="E567" s="338"/>
    </row>
    <row r="568" spans="1:5" ht="15.75" customHeight="1" x14ac:dyDescent="0.2">
      <c r="A568" s="333"/>
      <c r="B568" s="333"/>
      <c r="C568" s="333"/>
      <c r="D568" s="411"/>
      <c r="E568" s="338"/>
    </row>
    <row r="569" spans="1:5" ht="15.75" customHeight="1" x14ac:dyDescent="0.2">
      <c r="A569" s="333"/>
      <c r="B569" s="333"/>
      <c r="C569" s="333"/>
      <c r="D569" s="411"/>
      <c r="E569" s="338"/>
    </row>
    <row r="570" spans="1:5" ht="15.75" customHeight="1" x14ac:dyDescent="0.2">
      <c r="A570" s="333"/>
      <c r="B570" s="333"/>
      <c r="C570" s="333"/>
      <c r="D570" s="411"/>
      <c r="E570" s="338"/>
    </row>
    <row r="571" spans="1:5" ht="15.75" customHeight="1" x14ac:dyDescent="0.2">
      <c r="A571" s="333"/>
      <c r="B571" s="333"/>
      <c r="C571" s="333"/>
      <c r="D571" s="411"/>
      <c r="E571" s="338"/>
    </row>
    <row r="572" spans="1:5" ht="15.75" customHeight="1" x14ac:dyDescent="0.2">
      <c r="A572" s="333"/>
      <c r="B572" s="333"/>
      <c r="C572" s="333"/>
      <c r="D572" s="411"/>
      <c r="E572" s="338"/>
    </row>
    <row r="573" spans="1:5" ht="15.75" customHeight="1" x14ac:dyDescent="0.2">
      <c r="A573" s="333"/>
      <c r="B573" s="333"/>
      <c r="C573" s="333"/>
      <c r="D573" s="411"/>
      <c r="E573" s="338"/>
    </row>
    <row r="574" spans="1:5" ht="15.75" customHeight="1" x14ac:dyDescent="0.2">
      <c r="A574" s="333"/>
      <c r="B574" s="333"/>
      <c r="C574" s="333"/>
      <c r="D574" s="411"/>
      <c r="E574" s="338"/>
    </row>
    <row r="575" spans="1:5" ht="15.75" customHeight="1" x14ac:dyDescent="0.2">
      <c r="A575" s="333"/>
      <c r="B575" s="333"/>
      <c r="C575" s="333"/>
      <c r="D575" s="411"/>
      <c r="E575" s="338"/>
    </row>
    <row r="576" spans="1:5" ht="15.75" customHeight="1" x14ac:dyDescent="0.2">
      <c r="A576" s="333"/>
      <c r="B576" s="333"/>
      <c r="C576" s="333"/>
      <c r="D576" s="411"/>
      <c r="E576" s="338"/>
    </row>
    <row r="577" spans="1:5" ht="15.75" customHeight="1" x14ac:dyDescent="0.2">
      <c r="A577" s="333"/>
      <c r="B577" s="333"/>
      <c r="C577" s="333"/>
      <c r="D577" s="411"/>
      <c r="E577" s="338"/>
    </row>
    <row r="578" spans="1:5" ht="15.75" customHeight="1" x14ac:dyDescent="0.2">
      <c r="A578" s="333"/>
      <c r="B578" s="333"/>
      <c r="C578" s="333"/>
      <c r="D578" s="411"/>
      <c r="E578" s="338"/>
    </row>
    <row r="579" spans="1:5" ht="15.75" customHeight="1" x14ac:dyDescent="0.2">
      <c r="A579" s="333"/>
      <c r="B579" s="333"/>
      <c r="C579" s="333"/>
      <c r="D579" s="411"/>
      <c r="E579" s="338"/>
    </row>
    <row r="580" spans="1:5" ht="15.75" customHeight="1" x14ac:dyDescent="0.2">
      <c r="A580" s="333"/>
      <c r="B580" s="333"/>
      <c r="C580" s="333"/>
      <c r="D580" s="411"/>
      <c r="E580" s="338"/>
    </row>
    <row r="581" spans="1:5" ht="15.75" customHeight="1" x14ac:dyDescent="0.2">
      <c r="A581" s="333"/>
      <c r="B581" s="333"/>
      <c r="C581" s="333"/>
      <c r="D581" s="411"/>
      <c r="E581" s="338"/>
    </row>
    <row r="582" spans="1:5" ht="15.75" customHeight="1" x14ac:dyDescent="0.2">
      <c r="A582" s="333"/>
      <c r="B582" s="333"/>
      <c r="C582" s="333"/>
      <c r="D582" s="411"/>
      <c r="E582" s="338"/>
    </row>
    <row r="583" spans="1:5" ht="15.75" customHeight="1" x14ac:dyDescent="0.2">
      <c r="A583" s="333"/>
      <c r="B583" s="333"/>
      <c r="C583" s="333"/>
      <c r="D583" s="411"/>
      <c r="E583" s="338"/>
    </row>
    <row r="584" spans="1:5" ht="15.75" customHeight="1" x14ac:dyDescent="0.2">
      <c r="A584" s="333"/>
      <c r="B584" s="333"/>
      <c r="C584" s="333"/>
      <c r="D584" s="411"/>
      <c r="E584" s="338"/>
    </row>
    <row r="585" spans="1:5" ht="15.75" customHeight="1" x14ac:dyDescent="0.2">
      <c r="A585" s="333"/>
      <c r="B585" s="333"/>
      <c r="C585" s="333"/>
      <c r="D585" s="411"/>
      <c r="E585" s="338"/>
    </row>
    <row r="586" spans="1:5" ht="15.75" customHeight="1" x14ac:dyDescent="0.2">
      <c r="A586" s="333"/>
      <c r="B586" s="333"/>
      <c r="C586" s="333"/>
      <c r="D586" s="411"/>
      <c r="E586" s="338"/>
    </row>
    <row r="587" spans="1:5" ht="15.75" customHeight="1" x14ac:dyDescent="0.2">
      <c r="A587" s="333"/>
      <c r="B587" s="333"/>
      <c r="C587" s="333"/>
      <c r="D587" s="411"/>
      <c r="E587" s="338"/>
    </row>
    <row r="588" spans="1:5" ht="15.75" customHeight="1" x14ac:dyDescent="0.2">
      <c r="A588" s="333"/>
      <c r="B588" s="333"/>
      <c r="C588" s="333"/>
      <c r="D588" s="411"/>
      <c r="E588" s="338"/>
    </row>
    <row r="589" spans="1:5" ht="15.75" customHeight="1" x14ac:dyDescent="0.2">
      <c r="A589" s="333"/>
      <c r="B589" s="333"/>
      <c r="C589" s="333"/>
      <c r="D589" s="411"/>
      <c r="E589" s="338"/>
    </row>
    <row r="590" spans="1:5" ht="15.75" customHeight="1" x14ac:dyDescent="0.2">
      <c r="A590" s="333"/>
      <c r="B590" s="333"/>
      <c r="C590" s="333"/>
      <c r="D590" s="411"/>
      <c r="E590" s="338"/>
    </row>
    <row r="591" spans="1:5" ht="15.75" customHeight="1" x14ac:dyDescent="0.2">
      <c r="A591" s="333"/>
      <c r="B591" s="333"/>
      <c r="C591" s="333"/>
      <c r="D591" s="411"/>
      <c r="E591" s="338"/>
    </row>
    <row r="592" spans="1:5" ht="15.75" customHeight="1" x14ac:dyDescent="0.2">
      <c r="A592" s="333"/>
      <c r="B592" s="333"/>
      <c r="C592" s="333"/>
      <c r="D592" s="411"/>
      <c r="E592" s="338"/>
    </row>
    <row r="593" spans="1:5" ht="15.75" customHeight="1" x14ac:dyDescent="0.2">
      <c r="A593" s="333"/>
      <c r="B593" s="333"/>
      <c r="C593" s="333"/>
      <c r="D593" s="411"/>
      <c r="E593" s="338"/>
    </row>
    <row r="594" spans="1:5" ht="15.75" customHeight="1" x14ac:dyDescent="0.2">
      <c r="A594" s="333"/>
      <c r="B594" s="333"/>
      <c r="C594" s="333"/>
      <c r="D594" s="411"/>
      <c r="E594" s="338"/>
    </row>
    <row r="595" spans="1:5" ht="15.75" customHeight="1" x14ac:dyDescent="0.2">
      <c r="A595" s="333"/>
      <c r="B595" s="333"/>
      <c r="C595" s="333"/>
      <c r="D595" s="411"/>
      <c r="E595" s="338"/>
    </row>
    <row r="596" spans="1:5" ht="15.75" customHeight="1" x14ac:dyDescent="0.2">
      <c r="A596" s="333"/>
      <c r="B596" s="333"/>
      <c r="C596" s="333"/>
      <c r="D596" s="411"/>
      <c r="E596" s="338"/>
    </row>
    <row r="597" spans="1:5" ht="15.75" customHeight="1" x14ac:dyDescent="0.2">
      <c r="A597" s="333"/>
      <c r="B597" s="333"/>
      <c r="C597" s="333"/>
      <c r="D597" s="411"/>
      <c r="E597" s="338"/>
    </row>
    <row r="598" spans="1:5" ht="15.75" customHeight="1" x14ac:dyDescent="0.2">
      <c r="A598" s="333"/>
      <c r="B598" s="333"/>
      <c r="C598" s="333"/>
      <c r="D598" s="411"/>
      <c r="E598" s="338"/>
    </row>
    <row r="599" spans="1:5" ht="15.75" customHeight="1" x14ac:dyDescent="0.2">
      <c r="A599" s="333"/>
      <c r="B599" s="333"/>
      <c r="C599" s="333"/>
      <c r="D599" s="411"/>
      <c r="E599" s="338"/>
    </row>
    <row r="600" spans="1:5" ht="15.75" customHeight="1" x14ac:dyDescent="0.2">
      <c r="A600" s="333"/>
      <c r="B600" s="333"/>
      <c r="C600" s="333"/>
      <c r="D600" s="411"/>
      <c r="E600" s="338"/>
    </row>
    <row r="601" spans="1:5" ht="15.75" customHeight="1" x14ac:dyDescent="0.2">
      <c r="A601" s="333"/>
      <c r="B601" s="333"/>
      <c r="C601" s="333"/>
      <c r="D601" s="411"/>
      <c r="E601" s="338"/>
    </row>
    <row r="602" spans="1:5" ht="15.75" customHeight="1" x14ac:dyDescent="0.2">
      <c r="A602" s="333"/>
      <c r="B602" s="333"/>
      <c r="C602" s="333"/>
      <c r="D602" s="411"/>
      <c r="E602" s="338"/>
    </row>
    <row r="603" spans="1:5" ht="15.75" customHeight="1" x14ac:dyDescent="0.2">
      <c r="A603" s="333"/>
      <c r="B603" s="333"/>
      <c r="C603" s="333"/>
      <c r="D603" s="411"/>
      <c r="E603" s="338"/>
    </row>
    <row r="604" spans="1:5" ht="15.75" customHeight="1" x14ac:dyDescent="0.2">
      <c r="A604" s="333"/>
      <c r="B604" s="333"/>
      <c r="C604" s="333"/>
      <c r="D604" s="411"/>
      <c r="E604" s="338"/>
    </row>
    <row r="605" spans="1:5" ht="15.75" customHeight="1" x14ac:dyDescent="0.2">
      <c r="A605" s="333"/>
      <c r="B605" s="333"/>
      <c r="C605" s="333"/>
      <c r="D605" s="411"/>
      <c r="E605" s="338"/>
    </row>
    <row r="606" spans="1:5" ht="15.75" customHeight="1" x14ac:dyDescent="0.2">
      <c r="A606" s="333"/>
      <c r="B606" s="333"/>
      <c r="C606" s="333"/>
      <c r="D606" s="411"/>
      <c r="E606" s="338"/>
    </row>
    <row r="607" spans="1:5" ht="15.75" customHeight="1" x14ac:dyDescent="0.2">
      <c r="A607" s="333"/>
      <c r="B607" s="333"/>
      <c r="C607" s="333"/>
      <c r="D607" s="411"/>
      <c r="E607" s="338"/>
    </row>
    <row r="608" spans="1:5" ht="15.75" customHeight="1" x14ac:dyDescent="0.2">
      <c r="A608" s="333"/>
      <c r="B608" s="333"/>
      <c r="C608" s="333"/>
      <c r="D608" s="411"/>
      <c r="E608" s="338"/>
    </row>
    <row r="609" spans="1:5" ht="15.75" customHeight="1" x14ac:dyDescent="0.2">
      <c r="A609" s="333"/>
      <c r="B609" s="333"/>
      <c r="C609" s="333"/>
      <c r="D609" s="411"/>
      <c r="E609" s="338"/>
    </row>
    <row r="610" spans="1:5" ht="15.75" customHeight="1" x14ac:dyDescent="0.2">
      <c r="A610" s="333"/>
      <c r="B610" s="333"/>
      <c r="C610" s="333"/>
      <c r="D610" s="411"/>
      <c r="E610" s="338"/>
    </row>
    <row r="611" spans="1:5" ht="15.75" customHeight="1" x14ac:dyDescent="0.2">
      <c r="A611" s="333"/>
      <c r="B611" s="333"/>
      <c r="C611" s="333"/>
      <c r="D611" s="411"/>
      <c r="E611" s="338"/>
    </row>
    <row r="612" spans="1:5" ht="15.75" customHeight="1" x14ac:dyDescent="0.2">
      <c r="A612" s="333"/>
      <c r="B612" s="333"/>
      <c r="C612" s="333"/>
      <c r="D612" s="411"/>
      <c r="E612" s="338"/>
    </row>
    <row r="613" spans="1:5" ht="15.75" customHeight="1" x14ac:dyDescent="0.2">
      <c r="A613" s="333"/>
      <c r="B613" s="333"/>
      <c r="C613" s="333"/>
      <c r="D613" s="411"/>
      <c r="E613" s="338"/>
    </row>
    <row r="614" spans="1:5" ht="15.75" customHeight="1" x14ac:dyDescent="0.2">
      <c r="A614" s="333"/>
      <c r="B614" s="333"/>
      <c r="C614" s="333"/>
      <c r="D614" s="411"/>
      <c r="E614" s="338"/>
    </row>
    <row r="615" spans="1:5" ht="15.75" customHeight="1" x14ac:dyDescent="0.2">
      <c r="A615" s="333"/>
      <c r="B615" s="333"/>
      <c r="C615" s="333"/>
      <c r="D615" s="411"/>
      <c r="E615" s="338"/>
    </row>
    <row r="616" spans="1:5" ht="15.75" customHeight="1" x14ac:dyDescent="0.2">
      <c r="A616" s="333"/>
      <c r="B616" s="333"/>
      <c r="C616" s="333"/>
      <c r="D616" s="411"/>
      <c r="E616" s="338"/>
    </row>
    <row r="617" spans="1:5" ht="15.75" customHeight="1" x14ac:dyDescent="0.2">
      <c r="A617" s="333"/>
      <c r="B617" s="333"/>
      <c r="C617" s="333"/>
      <c r="D617" s="411"/>
      <c r="E617" s="338"/>
    </row>
    <row r="618" spans="1:5" ht="15.75" customHeight="1" x14ac:dyDescent="0.2">
      <c r="A618" s="333"/>
      <c r="B618" s="333"/>
      <c r="C618" s="333"/>
      <c r="D618" s="411"/>
      <c r="E618" s="338"/>
    </row>
    <row r="619" spans="1:5" ht="15.75" customHeight="1" x14ac:dyDescent="0.2">
      <c r="A619" s="333"/>
      <c r="B619" s="333"/>
      <c r="C619" s="333"/>
      <c r="D619" s="411"/>
      <c r="E619" s="338"/>
    </row>
    <row r="620" spans="1:5" ht="15.75" customHeight="1" x14ac:dyDescent="0.2">
      <c r="A620" s="333"/>
      <c r="B620" s="333"/>
      <c r="C620" s="333"/>
      <c r="D620" s="411"/>
      <c r="E620" s="338"/>
    </row>
    <row r="621" spans="1:5" ht="15.75" customHeight="1" x14ac:dyDescent="0.2">
      <c r="A621" s="333"/>
      <c r="B621" s="333"/>
      <c r="C621" s="333"/>
      <c r="D621" s="411"/>
      <c r="E621" s="338"/>
    </row>
    <row r="622" spans="1:5" ht="15.75" customHeight="1" x14ac:dyDescent="0.2">
      <c r="A622" s="333"/>
      <c r="B622" s="333"/>
      <c r="C622" s="333"/>
      <c r="D622" s="411"/>
      <c r="E622" s="338"/>
    </row>
    <row r="623" spans="1:5" ht="15.75" customHeight="1" x14ac:dyDescent="0.2">
      <c r="A623" s="333"/>
      <c r="B623" s="333"/>
      <c r="C623" s="333"/>
      <c r="D623" s="411"/>
      <c r="E623" s="338"/>
    </row>
    <row r="624" spans="1:5" ht="15.75" customHeight="1" x14ac:dyDescent="0.2">
      <c r="A624" s="333"/>
      <c r="B624" s="333"/>
      <c r="C624" s="333"/>
      <c r="D624" s="411"/>
      <c r="E624" s="338"/>
    </row>
    <row r="625" spans="1:5" ht="15.75" customHeight="1" x14ac:dyDescent="0.2">
      <c r="A625" s="333"/>
      <c r="B625" s="333"/>
      <c r="C625" s="333"/>
      <c r="D625" s="411"/>
      <c r="E625" s="338"/>
    </row>
    <row r="626" spans="1:5" ht="15.75" customHeight="1" x14ac:dyDescent="0.2">
      <c r="A626" s="333"/>
      <c r="B626" s="333"/>
      <c r="C626" s="333"/>
      <c r="D626" s="411"/>
      <c r="E626" s="338"/>
    </row>
    <row r="627" spans="1:5" ht="15.75" customHeight="1" x14ac:dyDescent="0.2">
      <c r="A627" s="333"/>
      <c r="B627" s="333"/>
      <c r="C627" s="333"/>
      <c r="D627" s="411"/>
      <c r="E627" s="338"/>
    </row>
    <row r="628" spans="1:5" ht="15.75" customHeight="1" x14ac:dyDescent="0.2">
      <c r="A628" s="333"/>
      <c r="B628" s="333"/>
      <c r="C628" s="333"/>
      <c r="D628" s="411"/>
      <c r="E628" s="338"/>
    </row>
    <row r="629" spans="1:5" ht="15.75" customHeight="1" x14ac:dyDescent="0.2">
      <c r="A629" s="333"/>
      <c r="B629" s="333"/>
      <c r="C629" s="333"/>
      <c r="D629" s="411"/>
      <c r="E629" s="338"/>
    </row>
    <row r="630" spans="1:5" ht="15.75" customHeight="1" x14ac:dyDescent="0.2">
      <c r="A630" s="333"/>
      <c r="B630" s="333"/>
      <c r="C630" s="333"/>
      <c r="D630" s="411"/>
      <c r="E630" s="338"/>
    </row>
    <row r="631" spans="1:5" ht="15.75" customHeight="1" x14ac:dyDescent="0.2">
      <c r="A631" s="333"/>
      <c r="B631" s="333"/>
      <c r="C631" s="333"/>
      <c r="D631" s="411"/>
      <c r="E631" s="338"/>
    </row>
    <row r="632" spans="1:5" ht="15.75" customHeight="1" x14ac:dyDescent="0.2">
      <c r="A632" s="333"/>
      <c r="B632" s="333"/>
      <c r="C632" s="333"/>
      <c r="D632" s="411"/>
      <c r="E632" s="338"/>
    </row>
    <row r="633" spans="1:5" ht="15.75" customHeight="1" x14ac:dyDescent="0.2">
      <c r="A633" s="333"/>
      <c r="B633" s="333"/>
      <c r="C633" s="333"/>
      <c r="D633" s="411"/>
      <c r="E633" s="338"/>
    </row>
    <row r="634" spans="1:5" ht="15.75" customHeight="1" x14ac:dyDescent="0.2">
      <c r="A634" s="333"/>
      <c r="B634" s="333"/>
      <c r="C634" s="333"/>
      <c r="D634" s="411"/>
      <c r="E634" s="338"/>
    </row>
    <row r="635" spans="1:5" ht="15.75" customHeight="1" x14ac:dyDescent="0.2">
      <c r="A635" s="333"/>
      <c r="B635" s="333"/>
      <c r="C635" s="333"/>
      <c r="D635" s="411"/>
      <c r="E635" s="338"/>
    </row>
    <row r="636" spans="1:5" ht="15.75" customHeight="1" x14ac:dyDescent="0.2">
      <c r="A636" s="333"/>
      <c r="B636" s="333"/>
      <c r="C636" s="333"/>
      <c r="D636" s="411"/>
      <c r="E636" s="338"/>
    </row>
    <row r="637" spans="1:5" ht="15.75" customHeight="1" x14ac:dyDescent="0.2">
      <c r="A637" s="333"/>
      <c r="B637" s="333"/>
      <c r="C637" s="333"/>
      <c r="D637" s="411"/>
      <c r="E637" s="338"/>
    </row>
    <row r="638" spans="1:5" ht="15.75" customHeight="1" x14ac:dyDescent="0.2">
      <c r="A638" s="333"/>
      <c r="B638" s="333"/>
      <c r="C638" s="333"/>
      <c r="D638" s="411"/>
      <c r="E638" s="338"/>
    </row>
    <row r="639" spans="1:5" ht="15.75" customHeight="1" x14ac:dyDescent="0.2">
      <c r="A639" s="333"/>
      <c r="B639" s="333"/>
      <c r="C639" s="333"/>
      <c r="D639" s="411"/>
      <c r="E639" s="338"/>
    </row>
    <row r="640" spans="1:5" ht="15.75" customHeight="1" x14ac:dyDescent="0.2">
      <c r="A640" s="333"/>
      <c r="B640" s="333"/>
      <c r="C640" s="333"/>
      <c r="D640" s="411"/>
      <c r="E640" s="338"/>
    </row>
    <row r="641" spans="1:5" ht="15.75" customHeight="1" x14ac:dyDescent="0.2">
      <c r="A641" s="333"/>
      <c r="B641" s="333"/>
      <c r="C641" s="333"/>
      <c r="D641" s="411"/>
      <c r="E641" s="338"/>
    </row>
    <row r="642" spans="1:5" ht="15.75" customHeight="1" x14ac:dyDescent="0.2">
      <c r="A642" s="333"/>
      <c r="B642" s="333"/>
      <c r="C642" s="333"/>
      <c r="D642" s="411"/>
      <c r="E642" s="338"/>
    </row>
    <row r="643" spans="1:5" ht="15.75" customHeight="1" x14ac:dyDescent="0.2">
      <c r="A643" s="333"/>
      <c r="B643" s="333"/>
      <c r="C643" s="333"/>
      <c r="D643" s="411"/>
      <c r="E643" s="338"/>
    </row>
    <row r="644" spans="1:5" ht="15.75" customHeight="1" x14ac:dyDescent="0.2">
      <c r="A644" s="333"/>
      <c r="B644" s="333"/>
      <c r="C644" s="333"/>
      <c r="D644" s="411"/>
      <c r="E644" s="338"/>
    </row>
    <row r="645" spans="1:5" ht="15.75" customHeight="1" x14ac:dyDescent="0.2">
      <c r="A645" s="333"/>
      <c r="B645" s="333"/>
      <c r="C645" s="333"/>
      <c r="D645" s="411"/>
      <c r="E645" s="338"/>
    </row>
    <row r="646" spans="1:5" ht="15.75" customHeight="1" x14ac:dyDescent="0.2">
      <c r="A646" s="333"/>
      <c r="B646" s="333"/>
      <c r="C646" s="333"/>
      <c r="D646" s="411"/>
      <c r="E646" s="338"/>
    </row>
    <row r="647" spans="1:5" ht="15.75" customHeight="1" x14ac:dyDescent="0.2">
      <c r="A647" s="333"/>
      <c r="B647" s="333"/>
      <c r="C647" s="333"/>
      <c r="D647" s="411"/>
      <c r="E647" s="338"/>
    </row>
    <row r="648" spans="1:5" ht="15.75" customHeight="1" x14ac:dyDescent="0.2">
      <c r="A648" s="333"/>
      <c r="B648" s="333"/>
      <c r="C648" s="333"/>
      <c r="D648" s="411"/>
      <c r="E648" s="338"/>
    </row>
    <row r="649" spans="1:5" ht="15.75" customHeight="1" x14ac:dyDescent="0.2">
      <c r="A649" s="333"/>
      <c r="B649" s="333"/>
      <c r="C649" s="333"/>
      <c r="D649" s="411"/>
      <c r="E649" s="338"/>
    </row>
    <row r="650" spans="1:5" ht="15.75" customHeight="1" x14ac:dyDescent="0.2">
      <c r="A650" s="333"/>
      <c r="B650" s="333"/>
      <c r="C650" s="333"/>
      <c r="D650" s="411"/>
      <c r="E650" s="338"/>
    </row>
    <row r="651" spans="1:5" ht="15.75" customHeight="1" x14ac:dyDescent="0.2">
      <c r="A651" s="333"/>
      <c r="B651" s="333"/>
      <c r="C651" s="333"/>
      <c r="D651" s="411"/>
      <c r="E651" s="338"/>
    </row>
    <row r="652" spans="1:5" ht="15.75" customHeight="1" x14ac:dyDescent="0.2">
      <c r="A652" s="333"/>
      <c r="B652" s="333"/>
      <c r="C652" s="333"/>
      <c r="D652" s="411"/>
      <c r="E652" s="338"/>
    </row>
    <row r="653" spans="1:5" ht="15.75" customHeight="1" x14ac:dyDescent="0.2">
      <c r="A653" s="333"/>
      <c r="B653" s="333"/>
      <c r="C653" s="333"/>
      <c r="D653" s="411"/>
      <c r="E653" s="338"/>
    </row>
    <row r="654" spans="1:5" ht="15.75" customHeight="1" x14ac:dyDescent="0.2">
      <c r="A654" s="333"/>
      <c r="B654" s="333"/>
      <c r="C654" s="333"/>
      <c r="D654" s="411"/>
      <c r="E654" s="338"/>
    </row>
    <row r="655" spans="1:5" ht="15.75" customHeight="1" x14ac:dyDescent="0.2">
      <c r="A655" s="333"/>
      <c r="B655" s="333"/>
      <c r="C655" s="333"/>
      <c r="D655" s="411"/>
      <c r="E655" s="338"/>
    </row>
    <row r="656" spans="1:5" ht="15.75" customHeight="1" x14ac:dyDescent="0.2">
      <c r="A656" s="333"/>
      <c r="B656" s="333"/>
      <c r="C656" s="333"/>
      <c r="D656" s="411"/>
      <c r="E656" s="338"/>
    </row>
    <row r="657" spans="1:5" ht="15.75" customHeight="1" x14ac:dyDescent="0.2">
      <c r="A657" s="333"/>
      <c r="B657" s="333"/>
      <c r="C657" s="333"/>
      <c r="D657" s="411"/>
      <c r="E657" s="338"/>
    </row>
    <row r="658" spans="1:5" ht="15.75" customHeight="1" x14ac:dyDescent="0.2">
      <c r="A658" s="333"/>
      <c r="B658" s="333"/>
      <c r="C658" s="333"/>
      <c r="D658" s="411"/>
      <c r="E658" s="338"/>
    </row>
    <row r="659" spans="1:5" ht="15.75" customHeight="1" x14ac:dyDescent="0.2">
      <c r="A659" s="333"/>
      <c r="B659" s="333"/>
      <c r="C659" s="333"/>
      <c r="D659" s="411"/>
      <c r="E659" s="338"/>
    </row>
    <row r="660" spans="1:5" ht="15.75" customHeight="1" x14ac:dyDescent="0.2">
      <c r="A660" s="333"/>
      <c r="B660" s="333"/>
      <c r="C660" s="333"/>
      <c r="D660" s="411"/>
      <c r="E660" s="338"/>
    </row>
    <row r="661" spans="1:5" ht="15.75" customHeight="1" x14ac:dyDescent="0.2">
      <c r="A661" s="333"/>
      <c r="B661" s="333"/>
      <c r="C661" s="333"/>
      <c r="D661" s="411"/>
      <c r="E661" s="338"/>
    </row>
    <row r="662" spans="1:5" ht="15.75" customHeight="1" x14ac:dyDescent="0.2">
      <c r="A662" s="333"/>
      <c r="B662" s="333"/>
      <c r="C662" s="333"/>
      <c r="D662" s="411"/>
      <c r="E662" s="338"/>
    </row>
    <row r="663" spans="1:5" ht="15.75" customHeight="1" x14ac:dyDescent="0.2">
      <c r="A663" s="333"/>
      <c r="B663" s="333"/>
      <c r="C663" s="333"/>
      <c r="D663" s="411"/>
      <c r="E663" s="338"/>
    </row>
    <row r="664" spans="1:5" ht="15.75" customHeight="1" x14ac:dyDescent="0.2">
      <c r="A664" s="333"/>
      <c r="B664" s="333"/>
      <c r="C664" s="333"/>
      <c r="D664" s="411"/>
      <c r="E664" s="338"/>
    </row>
    <row r="665" spans="1:5" ht="15.75" customHeight="1" x14ac:dyDescent="0.2">
      <c r="A665" s="333"/>
      <c r="B665" s="333"/>
      <c r="C665" s="333"/>
      <c r="D665" s="411"/>
      <c r="E665" s="338"/>
    </row>
    <row r="666" spans="1:5" ht="15.75" customHeight="1" x14ac:dyDescent="0.2">
      <c r="A666" s="333"/>
      <c r="B666" s="333"/>
      <c r="C666" s="333"/>
      <c r="D666" s="411"/>
      <c r="E666" s="338"/>
    </row>
    <row r="667" spans="1:5" ht="15.75" customHeight="1" x14ac:dyDescent="0.2">
      <c r="A667" s="333"/>
      <c r="B667" s="333"/>
      <c r="C667" s="333"/>
      <c r="D667" s="411"/>
      <c r="E667" s="338"/>
    </row>
    <row r="668" spans="1:5" ht="15.75" customHeight="1" x14ac:dyDescent="0.2">
      <c r="A668" s="333"/>
      <c r="B668" s="333"/>
      <c r="C668" s="333"/>
      <c r="D668" s="411"/>
      <c r="E668" s="338"/>
    </row>
    <row r="669" spans="1:5" ht="15.75" customHeight="1" x14ac:dyDescent="0.2">
      <c r="A669" s="333"/>
      <c r="B669" s="333"/>
      <c r="C669" s="333"/>
      <c r="D669" s="411"/>
      <c r="E669" s="338"/>
    </row>
    <row r="670" spans="1:5" ht="15.75" customHeight="1" x14ac:dyDescent="0.2">
      <c r="A670" s="333"/>
      <c r="B670" s="333"/>
      <c r="C670" s="333"/>
      <c r="D670" s="411"/>
      <c r="E670" s="338"/>
    </row>
    <row r="671" spans="1:5" ht="15.75" customHeight="1" x14ac:dyDescent="0.2">
      <c r="A671" s="333"/>
      <c r="B671" s="333"/>
      <c r="C671" s="333"/>
      <c r="D671" s="411"/>
      <c r="E671" s="338"/>
    </row>
    <row r="672" spans="1:5" ht="15.75" customHeight="1" x14ac:dyDescent="0.2">
      <c r="A672" s="333"/>
      <c r="B672" s="333"/>
      <c r="C672" s="333"/>
      <c r="D672" s="411"/>
      <c r="E672" s="338"/>
    </row>
    <row r="673" spans="1:5" ht="15.75" customHeight="1" x14ac:dyDescent="0.2">
      <c r="A673" s="333"/>
      <c r="B673" s="333"/>
      <c r="C673" s="333"/>
      <c r="D673" s="411"/>
      <c r="E673" s="338"/>
    </row>
    <row r="674" spans="1:5" ht="15.75" customHeight="1" x14ac:dyDescent="0.2">
      <c r="A674" s="333"/>
      <c r="B674" s="333"/>
      <c r="C674" s="333"/>
      <c r="D674" s="411"/>
      <c r="E674" s="338"/>
    </row>
    <row r="675" spans="1:5" ht="15.75" customHeight="1" x14ac:dyDescent="0.2">
      <c r="A675" s="333"/>
      <c r="B675" s="333"/>
      <c r="C675" s="333"/>
      <c r="D675" s="411"/>
      <c r="E675" s="338"/>
    </row>
    <row r="676" spans="1:5" ht="15.75" customHeight="1" x14ac:dyDescent="0.2">
      <c r="A676" s="333"/>
      <c r="B676" s="333"/>
      <c r="C676" s="333"/>
      <c r="D676" s="411"/>
      <c r="E676" s="338"/>
    </row>
    <row r="677" spans="1:5" ht="15.75" customHeight="1" x14ac:dyDescent="0.2">
      <c r="A677" s="333"/>
      <c r="B677" s="333"/>
      <c r="C677" s="333"/>
      <c r="D677" s="411"/>
      <c r="E677" s="338"/>
    </row>
    <row r="678" spans="1:5" ht="15.75" customHeight="1" x14ac:dyDescent="0.2">
      <c r="A678" s="333"/>
      <c r="B678" s="333"/>
      <c r="C678" s="333"/>
      <c r="D678" s="411"/>
      <c r="E678" s="338"/>
    </row>
    <row r="679" spans="1:5" ht="15.75" customHeight="1" x14ac:dyDescent="0.2">
      <c r="A679" s="333"/>
      <c r="B679" s="333"/>
      <c r="C679" s="333"/>
      <c r="D679" s="411"/>
      <c r="E679" s="338"/>
    </row>
    <row r="680" spans="1:5" ht="15.75" customHeight="1" x14ac:dyDescent="0.2">
      <c r="A680" s="333"/>
      <c r="B680" s="333"/>
      <c r="C680" s="333"/>
      <c r="D680" s="411"/>
      <c r="E680" s="338"/>
    </row>
    <row r="681" spans="1:5" ht="15.75" customHeight="1" x14ac:dyDescent="0.2">
      <c r="A681" s="333"/>
      <c r="B681" s="333"/>
      <c r="C681" s="333"/>
      <c r="D681" s="411"/>
      <c r="E681" s="338"/>
    </row>
    <row r="682" spans="1:5" ht="15.75" customHeight="1" x14ac:dyDescent="0.2">
      <c r="A682" s="333"/>
      <c r="B682" s="333"/>
      <c r="C682" s="333"/>
      <c r="D682" s="411"/>
      <c r="E682" s="338"/>
    </row>
    <row r="683" spans="1:5" ht="15.75" customHeight="1" x14ac:dyDescent="0.2">
      <c r="A683" s="333"/>
      <c r="B683" s="333"/>
      <c r="C683" s="333"/>
      <c r="D683" s="411"/>
      <c r="E683" s="338"/>
    </row>
    <row r="684" spans="1:5" ht="15.75" customHeight="1" x14ac:dyDescent="0.2">
      <c r="A684" s="333"/>
      <c r="B684" s="333"/>
      <c r="C684" s="333"/>
      <c r="D684" s="411"/>
      <c r="E684" s="338"/>
    </row>
    <row r="685" spans="1:5" ht="15.75" customHeight="1" x14ac:dyDescent="0.2">
      <c r="A685" s="333"/>
      <c r="B685" s="333"/>
      <c r="C685" s="333"/>
      <c r="D685" s="411"/>
      <c r="E685" s="338"/>
    </row>
    <row r="686" spans="1:5" ht="15.75" customHeight="1" x14ac:dyDescent="0.2">
      <c r="A686" s="333"/>
      <c r="B686" s="333"/>
      <c r="C686" s="333"/>
      <c r="D686" s="411"/>
      <c r="E686" s="338"/>
    </row>
    <row r="687" spans="1:5" ht="15.75" customHeight="1" x14ac:dyDescent="0.2">
      <c r="A687" s="333"/>
      <c r="B687" s="333"/>
      <c r="C687" s="333"/>
      <c r="D687" s="411"/>
      <c r="E687" s="338"/>
    </row>
    <row r="688" spans="1:5" ht="15.75" customHeight="1" x14ac:dyDescent="0.2">
      <c r="A688" s="333"/>
      <c r="B688" s="333"/>
      <c r="C688" s="333"/>
      <c r="D688" s="411"/>
      <c r="E688" s="338"/>
    </row>
    <row r="689" spans="1:5" ht="15.75" customHeight="1" x14ac:dyDescent="0.2">
      <c r="A689" s="333"/>
      <c r="B689" s="333"/>
      <c r="C689" s="333"/>
      <c r="D689" s="411"/>
      <c r="E689" s="338"/>
    </row>
    <row r="690" spans="1:5" ht="15.75" customHeight="1" x14ac:dyDescent="0.2">
      <c r="A690" s="333"/>
      <c r="B690" s="333"/>
      <c r="C690" s="333"/>
      <c r="D690" s="411"/>
      <c r="E690" s="338"/>
    </row>
    <row r="691" spans="1:5" ht="15.75" customHeight="1" x14ac:dyDescent="0.2">
      <c r="A691" s="333"/>
      <c r="B691" s="333"/>
      <c r="C691" s="333"/>
      <c r="D691" s="411"/>
      <c r="E691" s="338"/>
    </row>
    <row r="692" spans="1:5" ht="15.75" customHeight="1" x14ac:dyDescent="0.2">
      <c r="A692" s="333"/>
      <c r="B692" s="333"/>
      <c r="C692" s="333"/>
      <c r="D692" s="411"/>
      <c r="E692" s="338"/>
    </row>
    <row r="693" spans="1:5" ht="15.75" customHeight="1" x14ac:dyDescent="0.2">
      <c r="A693" s="333"/>
      <c r="B693" s="333"/>
      <c r="C693" s="333"/>
      <c r="D693" s="411"/>
      <c r="E693" s="338"/>
    </row>
    <row r="694" spans="1:5" ht="15.75" customHeight="1" x14ac:dyDescent="0.2">
      <c r="A694" s="333"/>
      <c r="B694" s="333"/>
      <c r="C694" s="333"/>
      <c r="D694" s="411"/>
      <c r="E694" s="338"/>
    </row>
    <row r="695" spans="1:5" ht="15.75" customHeight="1" x14ac:dyDescent="0.2">
      <c r="A695" s="333"/>
      <c r="B695" s="333"/>
      <c r="C695" s="333"/>
      <c r="D695" s="411"/>
      <c r="E695" s="338"/>
    </row>
    <row r="696" spans="1:5" ht="15.75" customHeight="1" x14ac:dyDescent="0.2">
      <c r="A696" s="333"/>
      <c r="B696" s="333"/>
      <c r="C696" s="333"/>
      <c r="D696" s="411"/>
      <c r="E696" s="338"/>
    </row>
    <row r="697" spans="1:5" ht="15.75" customHeight="1" x14ac:dyDescent="0.2">
      <c r="A697" s="333"/>
      <c r="B697" s="333"/>
      <c r="C697" s="333"/>
      <c r="D697" s="411"/>
      <c r="E697" s="338"/>
    </row>
    <row r="698" spans="1:5" ht="15.75" customHeight="1" x14ac:dyDescent="0.2">
      <c r="A698" s="333"/>
      <c r="B698" s="333"/>
      <c r="C698" s="333"/>
      <c r="D698" s="411"/>
      <c r="E698" s="338"/>
    </row>
    <row r="699" spans="1:5" ht="15.75" customHeight="1" x14ac:dyDescent="0.2">
      <c r="A699" s="333"/>
      <c r="B699" s="333"/>
      <c r="C699" s="333"/>
      <c r="D699" s="411"/>
      <c r="E699" s="338"/>
    </row>
    <row r="700" spans="1:5" ht="15.75" customHeight="1" x14ac:dyDescent="0.2">
      <c r="A700" s="333"/>
      <c r="B700" s="333"/>
      <c r="C700" s="333"/>
      <c r="D700" s="411"/>
      <c r="E700" s="338"/>
    </row>
    <row r="701" spans="1:5" ht="15.75" customHeight="1" x14ac:dyDescent="0.2">
      <c r="A701" s="333"/>
      <c r="B701" s="333"/>
      <c r="C701" s="333"/>
      <c r="D701" s="411"/>
      <c r="E701" s="338"/>
    </row>
    <row r="702" spans="1:5" ht="15.75" customHeight="1" x14ac:dyDescent="0.2">
      <c r="A702" s="333"/>
      <c r="B702" s="333"/>
      <c r="C702" s="333"/>
      <c r="D702" s="411"/>
      <c r="E702" s="338"/>
    </row>
    <row r="703" spans="1:5" ht="15.75" customHeight="1" x14ac:dyDescent="0.2">
      <c r="A703" s="333"/>
      <c r="B703" s="333"/>
      <c r="C703" s="333"/>
      <c r="D703" s="411"/>
      <c r="E703" s="338"/>
    </row>
    <row r="704" spans="1:5" ht="15.75" customHeight="1" x14ac:dyDescent="0.2">
      <c r="A704" s="333"/>
      <c r="B704" s="333"/>
      <c r="C704" s="333"/>
      <c r="D704" s="411"/>
      <c r="E704" s="338"/>
    </row>
    <row r="705" spans="1:5" ht="15.75" customHeight="1" x14ac:dyDescent="0.2">
      <c r="A705" s="333"/>
      <c r="B705" s="333"/>
      <c r="C705" s="333"/>
      <c r="D705" s="411"/>
      <c r="E705" s="338"/>
    </row>
    <row r="706" spans="1:5" ht="15.75" customHeight="1" x14ac:dyDescent="0.2">
      <c r="A706" s="333"/>
      <c r="B706" s="333"/>
      <c r="C706" s="333"/>
      <c r="D706" s="411"/>
      <c r="E706" s="338"/>
    </row>
    <row r="707" spans="1:5" ht="15.75" customHeight="1" x14ac:dyDescent="0.2">
      <c r="A707" s="333"/>
      <c r="B707" s="333"/>
      <c r="C707" s="333"/>
      <c r="D707" s="411"/>
      <c r="E707" s="338"/>
    </row>
    <row r="708" spans="1:5" ht="15.75" customHeight="1" x14ac:dyDescent="0.2">
      <c r="A708" s="333"/>
      <c r="B708" s="333"/>
      <c r="C708" s="333"/>
      <c r="D708" s="411"/>
      <c r="E708" s="338"/>
    </row>
    <row r="709" spans="1:5" ht="15.75" customHeight="1" x14ac:dyDescent="0.2">
      <c r="A709" s="333"/>
      <c r="B709" s="333"/>
      <c r="C709" s="333"/>
      <c r="D709" s="411"/>
      <c r="E709" s="338"/>
    </row>
    <row r="710" spans="1:5" ht="15.75" customHeight="1" x14ac:dyDescent="0.2">
      <c r="A710" s="333"/>
      <c r="B710" s="333"/>
      <c r="C710" s="333"/>
      <c r="D710" s="411"/>
      <c r="E710" s="338"/>
    </row>
    <row r="711" spans="1:5" ht="15.75" customHeight="1" x14ac:dyDescent="0.2">
      <c r="A711" s="333"/>
      <c r="B711" s="333"/>
      <c r="C711" s="333"/>
      <c r="D711" s="411"/>
      <c r="E711" s="338"/>
    </row>
    <row r="712" spans="1:5" ht="15.75" customHeight="1" x14ac:dyDescent="0.2">
      <c r="A712" s="333"/>
      <c r="B712" s="333"/>
      <c r="C712" s="333"/>
      <c r="D712" s="411"/>
      <c r="E712" s="338"/>
    </row>
    <row r="713" spans="1:5" ht="15.75" customHeight="1" x14ac:dyDescent="0.2">
      <c r="A713" s="333"/>
      <c r="B713" s="333"/>
      <c r="C713" s="333"/>
      <c r="D713" s="411"/>
      <c r="E713" s="338"/>
    </row>
    <row r="714" spans="1:5" ht="15.75" customHeight="1" x14ac:dyDescent="0.2">
      <c r="A714" s="333"/>
      <c r="B714" s="333"/>
      <c r="C714" s="333"/>
      <c r="D714" s="411"/>
      <c r="E714" s="338"/>
    </row>
    <row r="715" spans="1:5" ht="15.75" customHeight="1" x14ac:dyDescent="0.2">
      <c r="A715" s="333"/>
      <c r="B715" s="333"/>
      <c r="C715" s="333"/>
      <c r="D715" s="411"/>
      <c r="E715" s="338"/>
    </row>
    <row r="716" spans="1:5" ht="15.75" customHeight="1" x14ac:dyDescent="0.2">
      <c r="A716" s="333"/>
      <c r="B716" s="333"/>
      <c r="C716" s="333"/>
      <c r="D716" s="411"/>
      <c r="E716" s="338"/>
    </row>
    <row r="717" spans="1:5" ht="15.75" customHeight="1" x14ac:dyDescent="0.2">
      <c r="A717" s="333"/>
      <c r="B717" s="333"/>
      <c r="C717" s="333"/>
      <c r="D717" s="411"/>
      <c r="E717" s="338"/>
    </row>
    <row r="718" spans="1:5" ht="15.75" customHeight="1" x14ac:dyDescent="0.2">
      <c r="A718" s="333"/>
      <c r="B718" s="333"/>
      <c r="C718" s="333"/>
      <c r="D718" s="411"/>
      <c r="E718" s="338"/>
    </row>
    <row r="719" spans="1:5" ht="15.75" customHeight="1" x14ac:dyDescent="0.2">
      <c r="A719" s="333"/>
      <c r="B719" s="333"/>
      <c r="C719" s="333"/>
      <c r="D719" s="411"/>
      <c r="E719" s="338"/>
    </row>
    <row r="720" spans="1:5" ht="15.75" customHeight="1" x14ac:dyDescent="0.2">
      <c r="A720" s="333"/>
      <c r="B720" s="333"/>
      <c r="C720" s="333"/>
      <c r="D720" s="411"/>
      <c r="E720" s="338"/>
    </row>
    <row r="721" spans="1:5" ht="15.75" customHeight="1" x14ac:dyDescent="0.2">
      <c r="A721" s="333"/>
      <c r="B721" s="333"/>
      <c r="C721" s="333"/>
      <c r="D721" s="411"/>
      <c r="E721" s="338"/>
    </row>
    <row r="722" spans="1:5" ht="15.75" customHeight="1" x14ac:dyDescent="0.2">
      <c r="A722" s="333"/>
      <c r="B722" s="333"/>
      <c r="C722" s="333"/>
      <c r="D722" s="411"/>
      <c r="E722" s="338"/>
    </row>
    <row r="723" spans="1:5" ht="15.75" customHeight="1" x14ac:dyDescent="0.2">
      <c r="A723" s="333"/>
      <c r="B723" s="333"/>
      <c r="C723" s="333"/>
      <c r="D723" s="411"/>
      <c r="E723" s="338"/>
    </row>
    <row r="724" spans="1:5" ht="15.75" customHeight="1" x14ac:dyDescent="0.2">
      <c r="A724" s="333"/>
      <c r="B724" s="333"/>
      <c r="C724" s="333"/>
      <c r="D724" s="411"/>
      <c r="E724" s="338"/>
    </row>
    <row r="725" spans="1:5" ht="15.75" customHeight="1" x14ac:dyDescent="0.2">
      <c r="A725" s="333"/>
      <c r="B725" s="333"/>
      <c r="C725" s="333"/>
      <c r="D725" s="411"/>
      <c r="E725" s="338"/>
    </row>
    <row r="726" spans="1:5" ht="15.75" customHeight="1" x14ac:dyDescent="0.2">
      <c r="A726" s="333"/>
      <c r="B726" s="333"/>
      <c r="C726" s="333"/>
      <c r="D726" s="411"/>
      <c r="E726" s="338"/>
    </row>
    <row r="727" spans="1:5" ht="15.75" customHeight="1" x14ac:dyDescent="0.2">
      <c r="A727" s="333"/>
      <c r="B727" s="333"/>
      <c r="C727" s="333"/>
      <c r="D727" s="411"/>
      <c r="E727" s="338"/>
    </row>
    <row r="728" spans="1:5" ht="15.75" customHeight="1" x14ac:dyDescent="0.2">
      <c r="A728" s="333"/>
      <c r="B728" s="333"/>
      <c r="C728" s="333"/>
      <c r="D728" s="411"/>
      <c r="E728" s="338"/>
    </row>
    <row r="729" spans="1:5" ht="15.75" customHeight="1" x14ac:dyDescent="0.2">
      <c r="A729" s="333"/>
      <c r="B729" s="333"/>
      <c r="C729" s="333"/>
      <c r="D729" s="411"/>
      <c r="E729" s="338"/>
    </row>
    <row r="730" spans="1:5" ht="15.75" customHeight="1" x14ac:dyDescent="0.2">
      <c r="A730" s="333"/>
      <c r="B730" s="333"/>
      <c r="C730" s="333"/>
      <c r="D730" s="411"/>
      <c r="E730" s="338"/>
    </row>
    <row r="731" spans="1:5" ht="15.75" customHeight="1" x14ac:dyDescent="0.2">
      <c r="A731" s="333"/>
      <c r="B731" s="333"/>
      <c r="C731" s="333"/>
      <c r="D731" s="411"/>
      <c r="E731" s="338"/>
    </row>
    <row r="732" spans="1:5" ht="15.75" customHeight="1" x14ac:dyDescent="0.2">
      <c r="A732" s="333"/>
      <c r="B732" s="333"/>
      <c r="C732" s="333"/>
      <c r="D732" s="411"/>
      <c r="E732" s="338"/>
    </row>
    <row r="733" spans="1:5" ht="15.75" customHeight="1" x14ac:dyDescent="0.2">
      <c r="A733" s="333"/>
      <c r="B733" s="333"/>
      <c r="C733" s="333"/>
      <c r="D733" s="411"/>
      <c r="E733" s="338"/>
    </row>
    <row r="734" spans="1:5" ht="15.75" customHeight="1" x14ac:dyDescent="0.2">
      <c r="A734" s="333"/>
      <c r="B734" s="333"/>
      <c r="C734" s="333"/>
      <c r="D734" s="411"/>
      <c r="E734" s="338"/>
    </row>
    <row r="735" spans="1:5" ht="15.75" customHeight="1" x14ac:dyDescent="0.2">
      <c r="A735" s="333"/>
      <c r="B735" s="333"/>
      <c r="C735" s="333"/>
      <c r="D735" s="411"/>
      <c r="E735" s="338"/>
    </row>
    <row r="736" spans="1:5" ht="15.75" customHeight="1" x14ac:dyDescent="0.2">
      <c r="A736" s="333"/>
      <c r="B736" s="333"/>
      <c r="C736" s="333"/>
      <c r="D736" s="411"/>
      <c r="E736" s="338"/>
    </row>
    <row r="737" spans="1:5" ht="15.75" customHeight="1" x14ac:dyDescent="0.2">
      <c r="A737" s="333"/>
      <c r="B737" s="333"/>
      <c r="C737" s="333"/>
      <c r="D737" s="411"/>
      <c r="E737" s="338"/>
    </row>
    <row r="738" spans="1:5" ht="15.75" customHeight="1" x14ac:dyDescent="0.2">
      <c r="A738" s="333"/>
      <c r="B738" s="333"/>
      <c r="C738" s="333"/>
      <c r="D738" s="411"/>
      <c r="E738" s="338"/>
    </row>
    <row r="739" spans="1:5" ht="15.75" customHeight="1" x14ac:dyDescent="0.2">
      <c r="A739" s="333"/>
      <c r="B739" s="333"/>
      <c r="C739" s="333"/>
      <c r="D739" s="411"/>
      <c r="E739" s="338"/>
    </row>
    <row r="740" spans="1:5" ht="15.75" customHeight="1" x14ac:dyDescent="0.2">
      <c r="A740" s="333"/>
      <c r="B740" s="333"/>
      <c r="C740" s="333"/>
      <c r="D740" s="411"/>
      <c r="E740" s="338"/>
    </row>
    <row r="741" spans="1:5" ht="15.75" customHeight="1" x14ac:dyDescent="0.2">
      <c r="A741" s="333"/>
      <c r="B741" s="333"/>
      <c r="C741" s="333"/>
      <c r="D741" s="411"/>
      <c r="E741" s="338"/>
    </row>
    <row r="742" spans="1:5" ht="15.75" customHeight="1" x14ac:dyDescent="0.2">
      <c r="A742" s="333"/>
      <c r="B742" s="333"/>
      <c r="C742" s="333"/>
      <c r="D742" s="411"/>
      <c r="E742" s="338"/>
    </row>
    <row r="743" spans="1:5" ht="15.75" customHeight="1" x14ac:dyDescent="0.2">
      <c r="A743" s="333"/>
      <c r="B743" s="333"/>
      <c r="C743" s="333"/>
      <c r="D743" s="411"/>
      <c r="E743" s="338"/>
    </row>
    <row r="744" spans="1:5" ht="15.75" customHeight="1" x14ac:dyDescent="0.2">
      <c r="A744" s="333"/>
      <c r="B744" s="333"/>
      <c r="C744" s="333"/>
      <c r="D744" s="411"/>
      <c r="E744" s="338"/>
    </row>
    <row r="745" spans="1:5" ht="15.75" customHeight="1" x14ac:dyDescent="0.2">
      <c r="A745" s="333"/>
      <c r="B745" s="333"/>
      <c r="C745" s="333"/>
      <c r="D745" s="411"/>
      <c r="E745" s="338"/>
    </row>
    <row r="746" spans="1:5" ht="15.75" customHeight="1" x14ac:dyDescent="0.2">
      <c r="A746" s="333"/>
      <c r="B746" s="333"/>
      <c r="C746" s="333"/>
      <c r="D746" s="411"/>
      <c r="E746" s="338"/>
    </row>
    <row r="747" spans="1:5" ht="15.75" customHeight="1" x14ac:dyDescent="0.2">
      <c r="A747" s="333"/>
      <c r="B747" s="333"/>
      <c r="C747" s="333"/>
      <c r="D747" s="411"/>
      <c r="E747" s="338"/>
    </row>
    <row r="748" spans="1:5" ht="15.75" customHeight="1" x14ac:dyDescent="0.2">
      <c r="A748" s="333"/>
      <c r="B748" s="333"/>
      <c r="C748" s="333"/>
      <c r="D748" s="411"/>
      <c r="E748" s="338"/>
    </row>
    <row r="749" spans="1:5" ht="15.75" customHeight="1" x14ac:dyDescent="0.2">
      <c r="A749" s="333"/>
      <c r="B749" s="333"/>
      <c r="C749" s="333"/>
      <c r="D749" s="411"/>
      <c r="E749" s="338"/>
    </row>
    <row r="750" spans="1:5" ht="15.75" customHeight="1" x14ac:dyDescent="0.2">
      <c r="A750" s="333"/>
      <c r="B750" s="333"/>
      <c r="C750" s="333"/>
      <c r="D750" s="411"/>
      <c r="E750" s="338"/>
    </row>
    <row r="751" spans="1:5" ht="15.75" customHeight="1" x14ac:dyDescent="0.2">
      <c r="A751" s="333"/>
      <c r="B751" s="333"/>
      <c r="C751" s="333"/>
      <c r="D751" s="411"/>
      <c r="E751" s="338"/>
    </row>
    <row r="752" spans="1:5" ht="15.75" customHeight="1" x14ac:dyDescent="0.2">
      <c r="A752" s="333"/>
      <c r="B752" s="333"/>
      <c r="C752" s="333"/>
      <c r="D752" s="411"/>
      <c r="E752" s="338"/>
    </row>
    <row r="753" spans="1:5" ht="15.75" customHeight="1" x14ac:dyDescent="0.2">
      <c r="A753" s="333"/>
      <c r="B753" s="333"/>
      <c r="C753" s="333"/>
      <c r="D753" s="411"/>
      <c r="E753" s="338"/>
    </row>
    <row r="754" spans="1:5" ht="15.75" customHeight="1" x14ac:dyDescent="0.2">
      <c r="A754" s="333"/>
      <c r="B754" s="333"/>
      <c r="C754" s="333"/>
      <c r="D754" s="411"/>
      <c r="E754" s="338"/>
    </row>
    <row r="755" spans="1:5" ht="15.75" customHeight="1" x14ac:dyDescent="0.2">
      <c r="A755" s="333"/>
      <c r="B755" s="333"/>
      <c r="C755" s="333"/>
      <c r="D755" s="411"/>
      <c r="E755" s="338"/>
    </row>
    <row r="756" spans="1:5" ht="15.75" customHeight="1" x14ac:dyDescent="0.2">
      <c r="A756" s="333"/>
      <c r="B756" s="333"/>
      <c r="C756" s="333"/>
      <c r="D756" s="411"/>
      <c r="E756" s="338"/>
    </row>
    <row r="757" spans="1:5" ht="15.75" customHeight="1" x14ac:dyDescent="0.2">
      <c r="A757" s="333"/>
      <c r="B757" s="333"/>
      <c r="C757" s="333"/>
      <c r="D757" s="411"/>
      <c r="E757" s="338"/>
    </row>
    <row r="758" spans="1:5" ht="15.75" customHeight="1" x14ac:dyDescent="0.2">
      <c r="A758" s="333"/>
      <c r="B758" s="333"/>
      <c r="C758" s="333"/>
      <c r="D758" s="411"/>
      <c r="E758" s="338"/>
    </row>
    <row r="759" spans="1:5" ht="15.75" customHeight="1" x14ac:dyDescent="0.2">
      <c r="A759" s="333"/>
      <c r="B759" s="333"/>
      <c r="C759" s="333"/>
      <c r="D759" s="411"/>
      <c r="E759" s="338"/>
    </row>
    <row r="760" spans="1:5" ht="15.75" customHeight="1" x14ac:dyDescent="0.2">
      <c r="A760" s="333"/>
      <c r="B760" s="333"/>
      <c r="C760" s="333"/>
      <c r="D760" s="411"/>
      <c r="E760" s="338"/>
    </row>
    <row r="761" spans="1:5" ht="15.75" customHeight="1" x14ac:dyDescent="0.2">
      <c r="A761" s="333"/>
      <c r="B761" s="333"/>
      <c r="C761" s="333"/>
      <c r="D761" s="411"/>
      <c r="E761" s="338"/>
    </row>
    <row r="762" spans="1:5" ht="15.75" customHeight="1" x14ac:dyDescent="0.2">
      <c r="A762" s="333"/>
      <c r="B762" s="333"/>
      <c r="C762" s="333"/>
      <c r="D762" s="411"/>
      <c r="E762" s="338"/>
    </row>
    <row r="763" spans="1:5" ht="15.75" customHeight="1" x14ac:dyDescent="0.2">
      <c r="A763" s="333"/>
      <c r="B763" s="333"/>
      <c r="C763" s="333"/>
      <c r="D763" s="411"/>
      <c r="E763" s="338"/>
    </row>
    <row r="764" spans="1:5" ht="15.75" customHeight="1" x14ac:dyDescent="0.2">
      <c r="A764" s="333"/>
      <c r="B764" s="333"/>
      <c r="C764" s="333"/>
      <c r="D764" s="411"/>
      <c r="E764" s="338"/>
    </row>
    <row r="765" spans="1:5" ht="15.75" customHeight="1" x14ac:dyDescent="0.2">
      <c r="A765" s="333"/>
      <c r="B765" s="333"/>
      <c r="C765" s="333"/>
      <c r="D765" s="411"/>
      <c r="E765" s="338"/>
    </row>
    <row r="766" spans="1:5" ht="15.75" customHeight="1" x14ac:dyDescent="0.2">
      <c r="A766" s="333"/>
      <c r="B766" s="333"/>
      <c r="C766" s="333"/>
      <c r="D766" s="411"/>
      <c r="E766" s="338"/>
    </row>
    <row r="767" spans="1:5" ht="15.75" customHeight="1" x14ac:dyDescent="0.2">
      <c r="A767" s="333"/>
      <c r="B767" s="333"/>
      <c r="C767" s="333"/>
      <c r="D767" s="411"/>
      <c r="E767" s="338"/>
    </row>
    <row r="768" spans="1:5" ht="15.75" customHeight="1" x14ac:dyDescent="0.2">
      <c r="A768" s="333"/>
      <c r="B768" s="333"/>
      <c r="C768" s="333"/>
      <c r="D768" s="411"/>
      <c r="E768" s="338"/>
    </row>
    <row r="769" spans="1:5" ht="15.75" customHeight="1" x14ac:dyDescent="0.2">
      <c r="A769" s="333"/>
      <c r="B769" s="333"/>
      <c r="C769" s="333"/>
      <c r="D769" s="411"/>
      <c r="E769" s="338"/>
    </row>
    <row r="770" spans="1:5" ht="15.75" customHeight="1" x14ac:dyDescent="0.2">
      <c r="A770" s="333"/>
      <c r="B770" s="333"/>
      <c r="C770" s="333"/>
      <c r="D770" s="411"/>
      <c r="E770" s="338"/>
    </row>
    <row r="771" spans="1:5" ht="15.75" customHeight="1" x14ac:dyDescent="0.2">
      <c r="A771" s="333"/>
      <c r="B771" s="333"/>
      <c r="C771" s="333"/>
      <c r="D771" s="411"/>
      <c r="E771" s="338"/>
    </row>
    <row r="772" spans="1:5" ht="15.75" customHeight="1" x14ac:dyDescent="0.2">
      <c r="A772" s="333"/>
      <c r="B772" s="333"/>
      <c r="C772" s="333"/>
      <c r="D772" s="411"/>
      <c r="E772" s="338"/>
    </row>
    <row r="773" spans="1:5" ht="15.75" customHeight="1" x14ac:dyDescent="0.2">
      <c r="A773" s="333"/>
      <c r="B773" s="333"/>
      <c r="C773" s="333"/>
      <c r="D773" s="411"/>
      <c r="E773" s="338"/>
    </row>
    <row r="774" spans="1:5" ht="15.75" customHeight="1" x14ac:dyDescent="0.2">
      <c r="A774" s="333"/>
      <c r="B774" s="333"/>
      <c r="C774" s="333"/>
      <c r="D774" s="411"/>
      <c r="E774" s="338"/>
    </row>
    <row r="775" spans="1:5" ht="15.75" customHeight="1" x14ac:dyDescent="0.2">
      <c r="A775" s="333"/>
      <c r="B775" s="333"/>
      <c r="C775" s="333"/>
      <c r="D775" s="411"/>
      <c r="E775" s="338"/>
    </row>
    <row r="776" spans="1:5" ht="15.75" customHeight="1" x14ac:dyDescent="0.2">
      <c r="A776" s="333"/>
      <c r="B776" s="333"/>
      <c r="C776" s="333"/>
      <c r="D776" s="411"/>
      <c r="E776" s="338"/>
    </row>
    <row r="777" spans="1:5" ht="15.75" customHeight="1" x14ac:dyDescent="0.2">
      <c r="A777" s="333"/>
      <c r="B777" s="333"/>
      <c r="C777" s="333"/>
      <c r="D777" s="411"/>
      <c r="E777" s="338"/>
    </row>
    <row r="778" spans="1:5" ht="15.75" customHeight="1" x14ac:dyDescent="0.2">
      <c r="A778" s="333"/>
      <c r="B778" s="333"/>
      <c r="C778" s="333"/>
      <c r="D778" s="411"/>
      <c r="E778" s="338"/>
    </row>
    <row r="779" spans="1:5" ht="15.75" customHeight="1" x14ac:dyDescent="0.2">
      <c r="A779" s="333"/>
      <c r="B779" s="333"/>
      <c r="C779" s="333"/>
      <c r="D779" s="411"/>
      <c r="E779" s="338"/>
    </row>
    <row r="780" spans="1:5" ht="15.75" customHeight="1" x14ac:dyDescent="0.2">
      <c r="A780" s="333"/>
      <c r="B780" s="333"/>
      <c r="C780" s="333"/>
      <c r="D780" s="411"/>
      <c r="E780" s="338"/>
    </row>
    <row r="781" spans="1:5" ht="15.75" customHeight="1" x14ac:dyDescent="0.2">
      <c r="A781" s="333"/>
      <c r="B781" s="333"/>
      <c r="C781" s="333"/>
      <c r="D781" s="411"/>
      <c r="E781" s="338"/>
    </row>
    <row r="782" spans="1:5" ht="15.75" customHeight="1" x14ac:dyDescent="0.2">
      <c r="A782" s="333"/>
      <c r="B782" s="333"/>
      <c r="C782" s="333"/>
      <c r="D782" s="411"/>
      <c r="E782" s="338"/>
    </row>
    <row r="783" spans="1:5" ht="15.75" customHeight="1" x14ac:dyDescent="0.2">
      <c r="A783" s="333"/>
      <c r="B783" s="333"/>
      <c r="C783" s="333"/>
      <c r="D783" s="411"/>
      <c r="E783" s="338"/>
    </row>
    <row r="784" spans="1:5" ht="15.75" customHeight="1" x14ac:dyDescent="0.2">
      <c r="A784" s="333"/>
      <c r="B784" s="333"/>
      <c r="C784" s="333"/>
      <c r="D784" s="411"/>
      <c r="E784" s="338"/>
    </row>
    <row r="785" spans="1:5" ht="15.75" customHeight="1" x14ac:dyDescent="0.2">
      <c r="A785" s="333"/>
      <c r="B785" s="333"/>
      <c r="C785" s="333"/>
      <c r="D785" s="411"/>
      <c r="E785" s="338"/>
    </row>
    <row r="786" spans="1:5" ht="15.75" customHeight="1" x14ac:dyDescent="0.2">
      <c r="A786" s="333"/>
      <c r="B786" s="333"/>
      <c r="C786" s="333"/>
      <c r="D786" s="411"/>
      <c r="E786" s="338"/>
    </row>
    <row r="787" spans="1:5" ht="15.75" customHeight="1" x14ac:dyDescent="0.2">
      <c r="A787" s="333"/>
      <c r="B787" s="333"/>
      <c r="C787" s="333"/>
      <c r="D787" s="411"/>
      <c r="E787" s="338"/>
    </row>
    <row r="788" spans="1:5" ht="15.75" customHeight="1" x14ac:dyDescent="0.2">
      <c r="A788" s="333"/>
      <c r="B788" s="333"/>
      <c r="C788" s="333"/>
      <c r="D788" s="411"/>
      <c r="E788" s="338"/>
    </row>
    <row r="789" spans="1:5" ht="15.75" customHeight="1" x14ac:dyDescent="0.2">
      <c r="A789" s="333"/>
      <c r="B789" s="333"/>
      <c r="C789" s="333"/>
      <c r="D789" s="411"/>
      <c r="E789" s="338"/>
    </row>
    <row r="790" spans="1:5" ht="15.75" customHeight="1" x14ac:dyDescent="0.2">
      <c r="A790" s="333"/>
      <c r="B790" s="333"/>
      <c r="C790" s="333"/>
      <c r="D790" s="411"/>
      <c r="E790" s="338"/>
    </row>
    <row r="791" spans="1:5" ht="15.75" customHeight="1" x14ac:dyDescent="0.2">
      <c r="A791" s="333"/>
      <c r="B791" s="333"/>
      <c r="C791" s="333"/>
      <c r="D791" s="411"/>
      <c r="E791" s="338"/>
    </row>
    <row r="792" spans="1:5" ht="15.75" customHeight="1" x14ac:dyDescent="0.2">
      <c r="A792" s="333"/>
      <c r="B792" s="333"/>
      <c r="C792" s="333"/>
      <c r="D792" s="411"/>
      <c r="E792" s="338"/>
    </row>
    <row r="793" spans="1:5" ht="15.75" customHeight="1" x14ac:dyDescent="0.2">
      <c r="A793" s="333"/>
      <c r="B793" s="333"/>
      <c r="C793" s="333"/>
      <c r="D793" s="411"/>
      <c r="E793" s="338"/>
    </row>
    <row r="794" spans="1:5" ht="15.75" customHeight="1" x14ac:dyDescent="0.2">
      <c r="A794" s="333"/>
      <c r="B794" s="333"/>
      <c r="C794" s="333"/>
      <c r="D794" s="411"/>
      <c r="E794" s="338"/>
    </row>
    <row r="795" spans="1:5" ht="15.75" customHeight="1" x14ac:dyDescent="0.2">
      <c r="A795" s="333"/>
      <c r="B795" s="333"/>
      <c r="C795" s="333"/>
      <c r="D795" s="411"/>
      <c r="E795" s="338"/>
    </row>
    <row r="796" spans="1:5" ht="15.75" customHeight="1" x14ac:dyDescent="0.2">
      <c r="A796" s="333"/>
      <c r="B796" s="333"/>
      <c r="C796" s="333"/>
      <c r="D796" s="411"/>
      <c r="E796" s="338"/>
    </row>
    <row r="797" spans="1:5" ht="15.75" customHeight="1" x14ac:dyDescent="0.2">
      <c r="A797" s="333"/>
      <c r="B797" s="333"/>
      <c r="C797" s="333"/>
      <c r="D797" s="411"/>
      <c r="E797" s="338"/>
    </row>
    <row r="798" spans="1:5" ht="15.75" customHeight="1" x14ac:dyDescent="0.2">
      <c r="A798" s="333"/>
      <c r="B798" s="333"/>
      <c r="C798" s="333"/>
      <c r="D798" s="411"/>
      <c r="E798" s="338"/>
    </row>
    <row r="799" spans="1:5" ht="15.75" customHeight="1" x14ac:dyDescent="0.2">
      <c r="A799" s="333"/>
      <c r="B799" s="333"/>
      <c r="C799" s="333"/>
      <c r="D799" s="411"/>
      <c r="E799" s="338"/>
    </row>
    <row r="800" spans="1:5" ht="15.75" customHeight="1" x14ac:dyDescent="0.2">
      <c r="A800" s="333"/>
      <c r="B800" s="333"/>
      <c r="C800" s="333"/>
      <c r="D800" s="411"/>
      <c r="E800" s="338"/>
    </row>
    <row r="801" spans="1:5" ht="15.75" customHeight="1" x14ac:dyDescent="0.2">
      <c r="A801" s="333"/>
      <c r="B801" s="333"/>
      <c r="C801" s="333"/>
      <c r="D801" s="411"/>
      <c r="E801" s="338"/>
    </row>
    <row r="802" spans="1:5" ht="15.75" customHeight="1" x14ac:dyDescent="0.2">
      <c r="A802" s="333"/>
      <c r="B802" s="333"/>
      <c r="C802" s="333"/>
      <c r="D802" s="411"/>
      <c r="E802" s="338"/>
    </row>
    <row r="803" spans="1:5" ht="15.75" customHeight="1" x14ac:dyDescent="0.2">
      <c r="A803" s="333"/>
      <c r="B803" s="333"/>
      <c r="C803" s="333"/>
      <c r="D803" s="411"/>
      <c r="E803" s="338"/>
    </row>
    <row r="804" spans="1:5" ht="15.75" customHeight="1" x14ac:dyDescent="0.2">
      <c r="A804" s="333"/>
      <c r="B804" s="333"/>
      <c r="C804" s="333"/>
      <c r="D804" s="411"/>
      <c r="E804" s="338"/>
    </row>
    <row r="805" spans="1:5" ht="15.75" customHeight="1" x14ac:dyDescent="0.2">
      <c r="A805" s="333"/>
      <c r="B805" s="333"/>
      <c r="C805" s="333"/>
      <c r="D805" s="411"/>
      <c r="E805" s="338"/>
    </row>
    <row r="806" spans="1:5" ht="15.75" customHeight="1" x14ac:dyDescent="0.2">
      <c r="A806" s="333"/>
      <c r="B806" s="333"/>
      <c r="C806" s="333"/>
      <c r="D806" s="411"/>
      <c r="E806" s="338"/>
    </row>
    <row r="807" spans="1:5" ht="15.75" customHeight="1" x14ac:dyDescent="0.2">
      <c r="A807" s="333"/>
      <c r="B807" s="333"/>
      <c r="C807" s="333"/>
      <c r="D807" s="411"/>
      <c r="E807" s="338"/>
    </row>
    <row r="808" spans="1:5" ht="15.75" customHeight="1" x14ac:dyDescent="0.2">
      <c r="A808" s="333"/>
      <c r="B808" s="333"/>
      <c r="C808" s="333"/>
      <c r="D808" s="411"/>
      <c r="E808" s="338"/>
    </row>
    <row r="809" spans="1:5" ht="15.75" customHeight="1" x14ac:dyDescent="0.2">
      <c r="A809" s="333"/>
      <c r="B809" s="333"/>
      <c r="C809" s="333"/>
      <c r="D809" s="411"/>
      <c r="E809" s="338"/>
    </row>
    <row r="810" spans="1:5" ht="15.75" customHeight="1" x14ac:dyDescent="0.2">
      <c r="A810" s="333"/>
      <c r="B810" s="333"/>
      <c r="C810" s="333"/>
      <c r="D810" s="411"/>
      <c r="E810" s="338"/>
    </row>
    <row r="811" spans="1:5" ht="15.75" customHeight="1" x14ac:dyDescent="0.2">
      <c r="A811" s="333"/>
      <c r="B811" s="333"/>
      <c r="C811" s="333"/>
      <c r="D811" s="411"/>
      <c r="E811" s="338"/>
    </row>
    <row r="812" spans="1:5" ht="15.75" customHeight="1" x14ac:dyDescent="0.2">
      <c r="A812" s="333"/>
      <c r="B812" s="333"/>
      <c r="C812" s="333"/>
      <c r="D812" s="411"/>
      <c r="E812" s="338"/>
    </row>
    <row r="813" spans="1:5" ht="15.75" customHeight="1" x14ac:dyDescent="0.2">
      <c r="A813" s="333"/>
      <c r="B813" s="333"/>
      <c r="C813" s="333"/>
      <c r="D813" s="411"/>
      <c r="E813" s="338"/>
    </row>
    <row r="814" spans="1:5" ht="15.75" customHeight="1" x14ac:dyDescent="0.2">
      <c r="A814" s="333"/>
      <c r="B814" s="333"/>
      <c r="C814" s="333"/>
      <c r="D814" s="411"/>
      <c r="E814" s="338"/>
    </row>
    <row r="815" spans="1:5" ht="15.75" customHeight="1" x14ac:dyDescent="0.2">
      <c r="A815" s="333"/>
      <c r="B815" s="333"/>
      <c r="C815" s="333"/>
      <c r="D815" s="411"/>
      <c r="E815" s="338"/>
    </row>
    <row r="816" spans="1:5" ht="15.75" customHeight="1" x14ac:dyDescent="0.2">
      <c r="A816" s="333"/>
      <c r="B816" s="333"/>
      <c r="C816" s="333"/>
      <c r="D816" s="411"/>
      <c r="E816" s="338"/>
    </row>
    <row r="817" spans="1:5" ht="15.75" customHeight="1" x14ac:dyDescent="0.2">
      <c r="A817" s="333"/>
      <c r="B817" s="333"/>
      <c r="C817" s="333"/>
      <c r="D817" s="411"/>
      <c r="E817" s="338"/>
    </row>
    <row r="818" spans="1:5" ht="15.75" customHeight="1" x14ac:dyDescent="0.2">
      <c r="A818" s="333"/>
      <c r="B818" s="333"/>
      <c r="C818" s="333"/>
      <c r="D818" s="411"/>
      <c r="E818" s="338"/>
    </row>
    <row r="819" spans="1:5" ht="15.75" customHeight="1" x14ac:dyDescent="0.2">
      <c r="A819" s="333"/>
      <c r="B819" s="333"/>
      <c r="C819" s="333"/>
      <c r="D819" s="411"/>
      <c r="E819" s="338"/>
    </row>
    <row r="820" spans="1:5" ht="15.75" customHeight="1" x14ac:dyDescent="0.2">
      <c r="A820" s="333"/>
      <c r="B820" s="333"/>
      <c r="C820" s="333"/>
      <c r="D820" s="411"/>
      <c r="E820" s="338"/>
    </row>
    <row r="821" spans="1:5" ht="15.75" customHeight="1" x14ac:dyDescent="0.2">
      <c r="A821" s="333"/>
      <c r="B821" s="333"/>
      <c r="C821" s="333"/>
      <c r="D821" s="411"/>
      <c r="E821" s="338"/>
    </row>
    <row r="822" spans="1:5" ht="15.75" customHeight="1" x14ac:dyDescent="0.2">
      <c r="A822" s="333"/>
      <c r="B822" s="333"/>
      <c r="C822" s="333"/>
      <c r="D822" s="411"/>
      <c r="E822" s="338"/>
    </row>
    <row r="823" spans="1:5" ht="15.75" customHeight="1" x14ac:dyDescent="0.2">
      <c r="A823" s="333"/>
      <c r="B823" s="333"/>
      <c r="C823" s="333"/>
      <c r="D823" s="411"/>
      <c r="E823" s="338"/>
    </row>
    <row r="824" spans="1:5" ht="15.75" customHeight="1" x14ac:dyDescent="0.2">
      <c r="A824" s="333"/>
      <c r="B824" s="333"/>
      <c r="C824" s="333"/>
      <c r="D824" s="411"/>
      <c r="E824" s="338"/>
    </row>
    <row r="825" spans="1:5" ht="15.75" customHeight="1" x14ac:dyDescent="0.2">
      <c r="A825" s="333"/>
      <c r="B825" s="333"/>
      <c r="C825" s="333"/>
      <c r="D825" s="411"/>
      <c r="E825" s="338"/>
    </row>
    <row r="826" spans="1:5" ht="15.75" customHeight="1" x14ac:dyDescent="0.2">
      <c r="A826" s="333"/>
      <c r="B826" s="333"/>
      <c r="C826" s="333"/>
      <c r="D826" s="411"/>
      <c r="E826" s="338"/>
    </row>
    <row r="827" spans="1:5" ht="15.75" customHeight="1" x14ac:dyDescent="0.2">
      <c r="A827" s="333"/>
      <c r="B827" s="333"/>
      <c r="C827" s="333"/>
      <c r="D827" s="411"/>
      <c r="E827" s="338"/>
    </row>
    <row r="828" spans="1:5" ht="15.75" customHeight="1" x14ac:dyDescent="0.2">
      <c r="A828" s="333"/>
      <c r="B828" s="333"/>
      <c r="C828" s="333"/>
      <c r="D828" s="411"/>
      <c r="E828" s="338"/>
    </row>
    <row r="829" spans="1:5" ht="15.75" customHeight="1" x14ac:dyDescent="0.2">
      <c r="A829" s="333"/>
      <c r="B829" s="333"/>
      <c r="C829" s="333"/>
      <c r="D829" s="411"/>
      <c r="E829" s="338"/>
    </row>
    <row r="830" spans="1:5" ht="15.75" customHeight="1" x14ac:dyDescent="0.2">
      <c r="A830" s="333"/>
      <c r="B830" s="333"/>
      <c r="C830" s="333"/>
      <c r="D830" s="411"/>
      <c r="E830" s="338"/>
    </row>
    <row r="831" spans="1:5" ht="15.75" customHeight="1" x14ac:dyDescent="0.2">
      <c r="A831" s="333"/>
      <c r="B831" s="333"/>
      <c r="C831" s="333"/>
      <c r="D831" s="411"/>
      <c r="E831" s="338"/>
    </row>
    <row r="832" spans="1:5" ht="15.75" customHeight="1" x14ac:dyDescent="0.2">
      <c r="A832" s="333"/>
      <c r="B832" s="333"/>
      <c r="C832" s="333"/>
      <c r="D832" s="411"/>
      <c r="E832" s="338"/>
    </row>
    <row r="833" spans="1:5" ht="15.75" customHeight="1" x14ac:dyDescent="0.2">
      <c r="A833" s="333"/>
      <c r="B833" s="333"/>
      <c r="C833" s="333"/>
      <c r="D833" s="411"/>
      <c r="E833" s="338"/>
    </row>
    <row r="834" spans="1:5" ht="15.75" customHeight="1" x14ac:dyDescent="0.2">
      <c r="A834" s="333"/>
      <c r="B834" s="333"/>
      <c r="C834" s="333"/>
      <c r="D834" s="411"/>
      <c r="E834" s="338"/>
    </row>
    <row r="835" spans="1:5" ht="15.75" customHeight="1" x14ac:dyDescent="0.2">
      <c r="A835" s="333"/>
      <c r="B835" s="333"/>
      <c r="C835" s="333"/>
      <c r="D835" s="411"/>
      <c r="E835" s="338"/>
    </row>
    <row r="836" spans="1:5" ht="15.75" customHeight="1" x14ac:dyDescent="0.2">
      <c r="A836" s="333"/>
      <c r="B836" s="333"/>
      <c r="C836" s="333"/>
      <c r="D836" s="411"/>
      <c r="E836" s="338"/>
    </row>
    <row r="837" spans="1:5" ht="15.75" customHeight="1" x14ac:dyDescent="0.2">
      <c r="A837" s="333"/>
      <c r="B837" s="333"/>
      <c r="C837" s="333"/>
      <c r="D837" s="411"/>
      <c r="E837" s="338"/>
    </row>
    <row r="838" spans="1:5" ht="15.75" customHeight="1" x14ac:dyDescent="0.2">
      <c r="A838" s="333"/>
      <c r="B838" s="333"/>
      <c r="C838" s="333"/>
      <c r="D838" s="411"/>
      <c r="E838" s="338"/>
    </row>
    <row r="839" spans="1:5" ht="15.75" customHeight="1" x14ac:dyDescent="0.2">
      <c r="A839" s="333"/>
      <c r="B839" s="333"/>
      <c r="C839" s="333"/>
      <c r="D839" s="411"/>
      <c r="E839" s="338"/>
    </row>
    <row r="840" spans="1:5" ht="15.75" customHeight="1" x14ac:dyDescent="0.2">
      <c r="A840" s="333"/>
      <c r="B840" s="333"/>
      <c r="C840" s="333"/>
      <c r="D840" s="411"/>
      <c r="E840" s="338"/>
    </row>
    <row r="841" spans="1:5" ht="15.75" customHeight="1" x14ac:dyDescent="0.2">
      <c r="A841" s="333"/>
      <c r="B841" s="333"/>
      <c r="C841" s="333"/>
      <c r="D841" s="411"/>
      <c r="E841" s="338"/>
    </row>
    <row r="842" spans="1:5" ht="15.75" customHeight="1" x14ac:dyDescent="0.2">
      <c r="A842" s="333"/>
      <c r="B842" s="333"/>
      <c r="C842" s="333"/>
      <c r="D842" s="411"/>
      <c r="E842" s="338"/>
    </row>
    <row r="843" spans="1:5" ht="15.75" customHeight="1" x14ac:dyDescent="0.2">
      <c r="A843" s="333"/>
      <c r="B843" s="333"/>
      <c r="C843" s="333"/>
      <c r="D843" s="411"/>
      <c r="E843" s="338"/>
    </row>
    <row r="844" spans="1:5" ht="15.75" customHeight="1" x14ac:dyDescent="0.2">
      <c r="A844" s="333"/>
      <c r="B844" s="333"/>
      <c r="C844" s="333"/>
      <c r="D844" s="411"/>
      <c r="E844" s="338"/>
    </row>
    <row r="845" spans="1:5" ht="15.75" customHeight="1" x14ac:dyDescent="0.2">
      <c r="A845" s="333"/>
      <c r="B845" s="333"/>
      <c r="C845" s="333"/>
      <c r="D845" s="411"/>
      <c r="E845" s="338"/>
    </row>
    <row r="846" spans="1:5" ht="15.75" customHeight="1" x14ac:dyDescent="0.2">
      <c r="A846" s="333"/>
      <c r="B846" s="333"/>
      <c r="C846" s="333"/>
      <c r="D846" s="411"/>
      <c r="E846" s="338"/>
    </row>
    <row r="847" spans="1:5" ht="15.75" customHeight="1" x14ac:dyDescent="0.2">
      <c r="A847" s="333"/>
      <c r="B847" s="333"/>
      <c r="C847" s="333"/>
      <c r="D847" s="411"/>
      <c r="E847" s="338"/>
    </row>
    <row r="848" spans="1:5" ht="15.75" customHeight="1" x14ac:dyDescent="0.2">
      <c r="A848" s="333"/>
      <c r="B848" s="333"/>
      <c r="C848" s="333"/>
      <c r="D848" s="411"/>
      <c r="E848" s="338"/>
    </row>
    <row r="849" spans="1:5" ht="15.75" customHeight="1" x14ac:dyDescent="0.2">
      <c r="A849" s="333"/>
      <c r="B849" s="333"/>
      <c r="C849" s="333"/>
      <c r="D849" s="411"/>
      <c r="E849" s="338"/>
    </row>
    <row r="850" spans="1:5" ht="15.75" customHeight="1" x14ac:dyDescent="0.2">
      <c r="A850" s="333"/>
      <c r="B850" s="333"/>
      <c r="C850" s="333"/>
      <c r="D850" s="411"/>
      <c r="E850" s="338"/>
    </row>
    <row r="851" spans="1:5" ht="15.75" customHeight="1" x14ac:dyDescent="0.2">
      <c r="A851" s="333"/>
      <c r="B851" s="333"/>
      <c r="C851" s="333"/>
      <c r="D851" s="411"/>
      <c r="E851" s="338"/>
    </row>
    <row r="852" spans="1:5" ht="15.75" customHeight="1" x14ac:dyDescent="0.2">
      <c r="A852" s="333"/>
      <c r="B852" s="333"/>
      <c r="C852" s="333"/>
      <c r="D852" s="411"/>
      <c r="E852" s="338"/>
    </row>
    <row r="853" spans="1:5" ht="15.75" customHeight="1" x14ac:dyDescent="0.2">
      <c r="A853" s="333"/>
      <c r="B853" s="333"/>
      <c r="C853" s="333"/>
      <c r="D853" s="411"/>
      <c r="E853" s="338"/>
    </row>
    <row r="854" spans="1:5" ht="15.75" customHeight="1" x14ac:dyDescent="0.2">
      <c r="A854" s="333"/>
      <c r="B854" s="333"/>
      <c r="C854" s="333"/>
      <c r="D854" s="411"/>
      <c r="E854" s="338"/>
    </row>
    <row r="855" spans="1:5" ht="15.75" customHeight="1" x14ac:dyDescent="0.2">
      <c r="A855" s="333"/>
      <c r="B855" s="333"/>
      <c r="C855" s="333"/>
      <c r="D855" s="411"/>
      <c r="E855" s="338"/>
    </row>
    <row r="856" spans="1:5" ht="15.75" customHeight="1" x14ac:dyDescent="0.2">
      <c r="A856" s="333"/>
      <c r="B856" s="333"/>
      <c r="C856" s="333"/>
      <c r="D856" s="411"/>
      <c r="E856" s="338"/>
    </row>
    <row r="857" spans="1:5" ht="15.75" customHeight="1" x14ac:dyDescent="0.2">
      <c r="A857" s="333"/>
      <c r="B857" s="333"/>
      <c r="C857" s="333"/>
      <c r="D857" s="411"/>
      <c r="E857" s="338"/>
    </row>
    <row r="858" spans="1:5" ht="15.75" customHeight="1" x14ac:dyDescent="0.2">
      <c r="A858" s="333"/>
      <c r="B858" s="333"/>
      <c r="C858" s="333"/>
      <c r="D858" s="411"/>
      <c r="E858" s="338"/>
    </row>
    <row r="859" spans="1:5" ht="15.75" customHeight="1" x14ac:dyDescent="0.2">
      <c r="A859" s="333"/>
      <c r="B859" s="333"/>
      <c r="C859" s="333"/>
      <c r="D859" s="411"/>
      <c r="E859" s="338"/>
    </row>
    <row r="860" spans="1:5" ht="15.75" customHeight="1" x14ac:dyDescent="0.2">
      <c r="A860" s="333"/>
      <c r="B860" s="333"/>
      <c r="C860" s="333"/>
      <c r="D860" s="411"/>
      <c r="E860" s="338"/>
    </row>
    <row r="861" spans="1:5" ht="15.75" customHeight="1" x14ac:dyDescent="0.2">
      <c r="A861" s="333"/>
      <c r="B861" s="333"/>
      <c r="C861" s="333"/>
      <c r="D861" s="411"/>
      <c r="E861" s="338"/>
    </row>
    <row r="862" spans="1:5" ht="15.75" customHeight="1" x14ac:dyDescent="0.2">
      <c r="A862" s="333"/>
      <c r="B862" s="333"/>
      <c r="C862" s="333"/>
      <c r="D862" s="411"/>
      <c r="E862" s="338"/>
    </row>
    <row r="863" spans="1:5" ht="15.75" customHeight="1" x14ac:dyDescent="0.2">
      <c r="A863" s="333"/>
      <c r="B863" s="333"/>
      <c r="C863" s="333"/>
      <c r="D863" s="411"/>
      <c r="E863" s="338"/>
    </row>
    <row r="864" spans="1:5" ht="15.75" customHeight="1" x14ac:dyDescent="0.2">
      <c r="A864" s="333"/>
      <c r="B864" s="333"/>
      <c r="C864" s="333"/>
      <c r="D864" s="411"/>
      <c r="E864" s="338"/>
    </row>
    <row r="865" spans="1:5" ht="15.75" customHeight="1" x14ac:dyDescent="0.2">
      <c r="A865" s="333"/>
      <c r="B865" s="333"/>
      <c r="C865" s="333"/>
      <c r="D865" s="411"/>
      <c r="E865" s="338"/>
    </row>
    <row r="866" spans="1:5" ht="15.75" customHeight="1" x14ac:dyDescent="0.2">
      <c r="A866" s="333"/>
      <c r="B866" s="333"/>
      <c r="C866" s="333"/>
      <c r="D866" s="411"/>
      <c r="E866" s="338"/>
    </row>
    <row r="867" spans="1:5" ht="15.75" customHeight="1" x14ac:dyDescent="0.2">
      <c r="A867" s="333"/>
      <c r="B867" s="333"/>
      <c r="C867" s="333"/>
      <c r="D867" s="411"/>
      <c r="E867" s="338"/>
    </row>
    <row r="868" spans="1:5" ht="15.75" customHeight="1" x14ac:dyDescent="0.2">
      <c r="A868" s="333"/>
      <c r="B868" s="333"/>
      <c r="C868" s="333"/>
      <c r="D868" s="411"/>
      <c r="E868" s="338"/>
    </row>
    <row r="869" spans="1:5" ht="15.75" customHeight="1" x14ac:dyDescent="0.2">
      <c r="A869" s="333"/>
      <c r="B869" s="333"/>
      <c r="C869" s="333"/>
      <c r="D869" s="411"/>
      <c r="E869" s="338"/>
    </row>
    <row r="870" spans="1:5" ht="15.75" customHeight="1" x14ac:dyDescent="0.2">
      <c r="A870" s="333"/>
      <c r="B870" s="333"/>
      <c r="C870" s="333"/>
      <c r="D870" s="411"/>
      <c r="E870" s="338"/>
    </row>
    <row r="871" spans="1:5" ht="15.75" customHeight="1" x14ac:dyDescent="0.2">
      <c r="A871" s="333"/>
      <c r="B871" s="333"/>
      <c r="C871" s="333"/>
      <c r="D871" s="411"/>
      <c r="E871" s="338"/>
    </row>
    <row r="872" spans="1:5" ht="15.75" customHeight="1" x14ac:dyDescent="0.2">
      <c r="A872" s="333"/>
      <c r="B872" s="333"/>
      <c r="C872" s="333"/>
      <c r="D872" s="411"/>
      <c r="E872" s="338"/>
    </row>
    <row r="873" spans="1:5" ht="15.75" customHeight="1" x14ac:dyDescent="0.2">
      <c r="A873" s="333"/>
      <c r="B873" s="333"/>
      <c r="C873" s="333"/>
      <c r="D873" s="411"/>
      <c r="E873" s="338"/>
    </row>
    <row r="874" spans="1:5" ht="15.75" customHeight="1" x14ac:dyDescent="0.2">
      <c r="A874" s="333"/>
      <c r="B874" s="333"/>
      <c r="C874" s="333"/>
      <c r="D874" s="411"/>
      <c r="E874" s="338"/>
    </row>
    <row r="875" spans="1:5" ht="15.75" customHeight="1" x14ac:dyDescent="0.2">
      <c r="A875" s="333"/>
      <c r="B875" s="333"/>
      <c r="C875" s="333"/>
      <c r="D875" s="411"/>
      <c r="E875" s="338"/>
    </row>
    <row r="876" spans="1:5" ht="15.75" customHeight="1" x14ac:dyDescent="0.2">
      <c r="A876" s="333"/>
      <c r="B876" s="333"/>
      <c r="C876" s="333"/>
      <c r="D876" s="411"/>
      <c r="E876" s="338"/>
    </row>
    <row r="877" spans="1:5" ht="15.75" customHeight="1" x14ac:dyDescent="0.2">
      <c r="A877" s="333"/>
      <c r="B877" s="333"/>
      <c r="C877" s="333"/>
      <c r="D877" s="411"/>
      <c r="E877" s="338"/>
    </row>
    <row r="878" spans="1:5" ht="15.75" customHeight="1" x14ac:dyDescent="0.2">
      <c r="A878" s="333"/>
      <c r="B878" s="333"/>
      <c r="C878" s="333"/>
      <c r="D878" s="411"/>
      <c r="E878" s="338"/>
    </row>
    <row r="879" spans="1:5" ht="15.75" customHeight="1" x14ac:dyDescent="0.2">
      <c r="A879" s="333"/>
      <c r="B879" s="333"/>
      <c r="C879" s="333"/>
      <c r="D879" s="411"/>
      <c r="E879" s="338"/>
    </row>
    <row r="880" spans="1:5" ht="15.75" customHeight="1" x14ac:dyDescent="0.2">
      <c r="A880" s="333"/>
      <c r="B880" s="333"/>
      <c r="C880" s="333"/>
      <c r="D880" s="411"/>
      <c r="E880" s="338"/>
    </row>
    <row r="881" spans="1:5" ht="15.75" customHeight="1" x14ac:dyDescent="0.2">
      <c r="A881" s="333"/>
      <c r="B881" s="333"/>
      <c r="C881" s="333"/>
      <c r="D881" s="411"/>
      <c r="E881" s="338"/>
    </row>
    <row r="882" spans="1:5" ht="15.75" customHeight="1" x14ac:dyDescent="0.2">
      <c r="A882" s="333"/>
      <c r="B882" s="333"/>
      <c r="C882" s="333"/>
      <c r="D882" s="411"/>
      <c r="E882" s="338"/>
    </row>
    <row r="883" spans="1:5" ht="15.75" customHeight="1" x14ac:dyDescent="0.2">
      <c r="A883" s="333"/>
      <c r="B883" s="333"/>
      <c r="C883" s="333"/>
      <c r="D883" s="411"/>
      <c r="E883" s="338"/>
    </row>
    <row r="884" spans="1:5" ht="15.75" customHeight="1" x14ac:dyDescent="0.2">
      <c r="A884" s="333"/>
      <c r="B884" s="333"/>
      <c r="C884" s="333"/>
      <c r="D884" s="411"/>
      <c r="E884" s="338"/>
    </row>
    <row r="885" spans="1:5" ht="15.75" customHeight="1" x14ac:dyDescent="0.2">
      <c r="A885" s="333"/>
      <c r="B885" s="333"/>
      <c r="C885" s="333"/>
      <c r="D885" s="411"/>
      <c r="E885" s="338"/>
    </row>
    <row r="886" spans="1:5" ht="15.75" customHeight="1" x14ac:dyDescent="0.2">
      <c r="A886" s="333"/>
      <c r="B886" s="333"/>
      <c r="C886" s="333"/>
      <c r="D886" s="411"/>
      <c r="E886" s="338"/>
    </row>
    <row r="887" spans="1:5" ht="15.75" customHeight="1" x14ac:dyDescent="0.2">
      <c r="A887" s="333"/>
      <c r="B887" s="333"/>
      <c r="C887" s="333"/>
      <c r="D887" s="411"/>
      <c r="E887" s="338"/>
    </row>
    <row r="888" spans="1:5" ht="15.75" customHeight="1" x14ac:dyDescent="0.2">
      <c r="A888" s="333"/>
      <c r="B888" s="333"/>
      <c r="C888" s="333"/>
      <c r="D888" s="411"/>
      <c r="E888" s="338"/>
    </row>
    <row r="889" spans="1:5" ht="15.75" customHeight="1" x14ac:dyDescent="0.2">
      <c r="A889" s="333"/>
      <c r="B889" s="333"/>
      <c r="C889" s="333"/>
      <c r="D889" s="411"/>
      <c r="E889" s="338"/>
    </row>
    <row r="890" spans="1:5" ht="15.75" customHeight="1" x14ac:dyDescent="0.2">
      <c r="A890" s="333"/>
      <c r="B890" s="333"/>
      <c r="C890" s="333"/>
      <c r="D890" s="411"/>
      <c r="E890" s="338"/>
    </row>
    <row r="891" spans="1:5" ht="15.75" customHeight="1" x14ac:dyDescent="0.2">
      <c r="A891" s="333"/>
      <c r="B891" s="333"/>
      <c r="C891" s="333"/>
      <c r="D891" s="411"/>
      <c r="E891" s="338"/>
    </row>
    <row r="892" spans="1:5" ht="15.75" customHeight="1" x14ac:dyDescent="0.2">
      <c r="A892" s="333"/>
      <c r="B892" s="333"/>
      <c r="C892" s="333"/>
      <c r="D892" s="411"/>
      <c r="E892" s="338"/>
    </row>
    <row r="893" spans="1:5" ht="15.75" customHeight="1" x14ac:dyDescent="0.2">
      <c r="A893" s="333"/>
      <c r="B893" s="333"/>
      <c r="C893" s="333"/>
      <c r="D893" s="411"/>
      <c r="E893" s="338"/>
    </row>
    <row r="894" spans="1:5" ht="15.75" customHeight="1" x14ac:dyDescent="0.2">
      <c r="A894" s="333"/>
      <c r="B894" s="333"/>
      <c r="C894" s="333"/>
      <c r="D894" s="411"/>
      <c r="E894" s="338"/>
    </row>
    <row r="895" spans="1:5" ht="15.75" customHeight="1" x14ac:dyDescent="0.2">
      <c r="A895" s="333"/>
      <c r="B895" s="333"/>
      <c r="C895" s="333"/>
      <c r="D895" s="411"/>
      <c r="E895" s="338"/>
    </row>
    <row r="896" spans="1:5" ht="15.75" customHeight="1" x14ac:dyDescent="0.2">
      <c r="A896" s="333"/>
      <c r="B896" s="333"/>
      <c r="C896" s="333"/>
      <c r="D896" s="411"/>
      <c r="E896" s="338"/>
    </row>
    <row r="897" spans="1:5" ht="15.75" customHeight="1" x14ac:dyDescent="0.2">
      <c r="A897" s="333"/>
      <c r="B897" s="333"/>
      <c r="C897" s="333"/>
      <c r="D897" s="411"/>
      <c r="E897" s="338"/>
    </row>
    <row r="898" spans="1:5" ht="15.75" customHeight="1" x14ac:dyDescent="0.2">
      <c r="A898" s="333"/>
      <c r="B898" s="333"/>
      <c r="C898" s="333"/>
      <c r="D898" s="411"/>
      <c r="E898" s="338"/>
    </row>
    <row r="899" spans="1:5" ht="15.75" customHeight="1" x14ac:dyDescent="0.2">
      <c r="A899" s="333"/>
      <c r="B899" s="333"/>
      <c r="C899" s="333"/>
      <c r="D899" s="411"/>
      <c r="E899" s="338"/>
    </row>
    <row r="900" spans="1:5" ht="15.75" customHeight="1" x14ac:dyDescent="0.2">
      <c r="A900" s="333"/>
      <c r="B900" s="333"/>
      <c r="C900" s="333"/>
      <c r="D900" s="411"/>
      <c r="E900" s="338"/>
    </row>
    <row r="901" spans="1:5" ht="15.75" customHeight="1" x14ac:dyDescent="0.2">
      <c r="A901" s="333"/>
      <c r="B901" s="333"/>
      <c r="C901" s="333"/>
      <c r="D901" s="411"/>
      <c r="E901" s="338"/>
    </row>
    <row r="902" spans="1:5" ht="15.75" customHeight="1" x14ac:dyDescent="0.2">
      <c r="A902" s="333"/>
      <c r="B902" s="333"/>
      <c r="C902" s="333"/>
      <c r="D902" s="411"/>
      <c r="E902" s="338"/>
    </row>
    <row r="903" spans="1:5" ht="15.75" customHeight="1" x14ac:dyDescent="0.2">
      <c r="A903" s="333"/>
      <c r="B903" s="333"/>
      <c r="C903" s="333"/>
      <c r="D903" s="411"/>
      <c r="E903" s="338"/>
    </row>
    <row r="904" spans="1:5" ht="15.75" customHeight="1" x14ac:dyDescent="0.2">
      <c r="A904" s="333"/>
      <c r="B904" s="333"/>
      <c r="C904" s="333"/>
      <c r="D904" s="411"/>
      <c r="E904" s="338"/>
    </row>
    <row r="905" spans="1:5" ht="15.75" customHeight="1" x14ac:dyDescent="0.2">
      <c r="A905" s="333"/>
      <c r="B905" s="333"/>
      <c r="C905" s="333"/>
      <c r="D905" s="411"/>
      <c r="E905" s="338"/>
    </row>
    <row r="906" spans="1:5" ht="15.75" customHeight="1" x14ac:dyDescent="0.2">
      <c r="A906" s="333"/>
      <c r="B906" s="333"/>
      <c r="C906" s="333"/>
      <c r="D906" s="411"/>
      <c r="E906" s="338"/>
    </row>
    <row r="907" spans="1:5" ht="15.75" customHeight="1" x14ac:dyDescent="0.2">
      <c r="A907" s="333"/>
      <c r="B907" s="333"/>
      <c r="C907" s="333"/>
      <c r="D907" s="411"/>
      <c r="E907" s="338"/>
    </row>
    <row r="908" spans="1:5" ht="15.75" customHeight="1" x14ac:dyDescent="0.2">
      <c r="A908" s="333"/>
      <c r="B908" s="333"/>
      <c r="C908" s="333"/>
      <c r="D908" s="411"/>
      <c r="E908" s="338"/>
    </row>
    <row r="909" spans="1:5" ht="15.75" customHeight="1" x14ac:dyDescent="0.2">
      <c r="A909" s="333"/>
      <c r="B909" s="333"/>
      <c r="C909" s="333"/>
      <c r="D909" s="411"/>
      <c r="E909" s="338"/>
    </row>
    <row r="910" spans="1:5" ht="15.75" customHeight="1" x14ac:dyDescent="0.2">
      <c r="A910" s="333"/>
      <c r="B910" s="333"/>
      <c r="C910" s="333"/>
      <c r="D910" s="411"/>
      <c r="E910" s="338"/>
    </row>
    <row r="911" spans="1:5" ht="15.75" customHeight="1" x14ac:dyDescent="0.2">
      <c r="A911" s="333"/>
      <c r="B911" s="333"/>
      <c r="C911" s="333"/>
      <c r="D911" s="411"/>
      <c r="E911" s="338"/>
    </row>
    <row r="912" spans="1:5" ht="15.75" customHeight="1" x14ac:dyDescent="0.2">
      <c r="A912" s="333"/>
      <c r="B912" s="333"/>
      <c r="C912" s="333"/>
      <c r="D912" s="411"/>
      <c r="E912" s="338"/>
    </row>
    <row r="913" spans="1:5" ht="15.75" customHeight="1" x14ac:dyDescent="0.2">
      <c r="A913" s="333"/>
      <c r="B913" s="333"/>
      <c r="C913" s="333"/>
      <c r="D913" s="411"/>
      <c r="E913" s="338"/>
    </row>
    <row r="914" spans="1:5" ht="15.75" customHeight="1" x14ac:dyDescent="0.2">
      <c r="A914" s="333"/>
      <c r="B914" s="333"/>
      <c r="C914" s="333"/>
      <c r="D914" s="411"/>
      <c r="E914" s="338"/>
    </row>
    <row r="915" spans="1:5" ht="15.75" customHeight="1" x14ac:dyDescent="0.2">
      <c r="A915" s="333"/>
      <c r="B915" s="333"/>
      <c r="C915" s="333"/>
      <c r="D915" s="411"/>
      <c r="E915" s="338"/>
    </row>
    <row r="916" spans="1:5" ht="15.75" customHeight="1" x14ac:dyDescent="0.2">
      <c r="A916" s="333"/>
      <c r="B916" s="333"/>
      <c r="C916" s="333"/>
      <c r="D916" s="411"/>
      <c r="E916" s="338"/>
    </row>
    <row r="917" spans="1:5" ht="15.75" customHeight="1" x14ac:dyDescent="0.2">
      <c r="A917" s="333"/>
      <c r="B917" s="333"/>
      <c r="C917" s="333"/>
      <c r="D917" s="411"/>
      <c r="E917" s="338"/>
    </row>
    <row r="918" spans="1:5" ht="15.75" customHeight="1" x14ac:dyDescent="0.2">
      <c r="A918" s="333"/>
      <c r="B918" s="333"/>
      <c r="C918" s="333"/>
      <c r="D918" s="411"/>
      <c r="E918" s="338"/>
    </row>
    <row r="919" spans="1:5" ht="15.75" customHeight="1" x14ac:dyDescent="0.2">
      <c r="A919" s="333"/>
      <c r="B919" s="333"/>
      <c r="C919" s="333"/>
      <c r="D919" s="411"/>
      <c r="E919" s="338"/>
    </row>
    <row r="920" spans="1:5" ht="15.75" customHeight="1" x14ac:dyDescent="0.2">
      <c r="A920" s="333"/>
      <c r="B920" s="333"/>
      <c r="C920" s="333"/>
      <c r="D920" s="411"/>
      <c r="E920" s="338"/>
    </row>
    <row r="921" spans="1:5" ht="15.75" customHeight="1" x14ac:dyDescent="0.2">
      <c r="A921" s="333"/>
      <c r="B921" s="333"/>
      <c r="C921" s="333"/>
      <c r="D921" s="411"/>
      <c r="E921" s="338"/>
    </row>
    <row r="922" spans="1:5" ht="15.75" customHeight="1" x14ac:dyDescent="0.2">
      <c r="A922" s="333"/>
      <c r="B922" s="333"/>
      <c r="C922" s="333"/>
      <c r="D922" s="411"/>
      <c r="E922" s="338"/>
    </row>
    <row r="923" spans="1:5" ht="15.75" customHeight="1" x14ac:dyDescent="0.2">
      <c r="A923" s="333"/>
      <c r="B923" s="333"/>
      <c r="C923" s="333"/>
      <c r="D923" s="411"/>
      <c r="E923" s="338"/>
    </row>
    <row r="924" spans="1:5" ht="15.75" customHeight="1" x14ac:dyDescent="0.2">
      <c r="A924" s="333"/>
      <c r="B924" s="333"/>
      <c r="C924" s="333"/>
      <c r="D924" s="411"/>
      <c r="E924" s="338"/>
    </row>
    <row r="925" spans="1:5" ht="15.75" customHeight="1" x14ac:dyDescent="0.2">
      <c r="A925" s="333"/>
      <c r="B925" s="333"/>
      <c r="C925" s="333"/>
      <c r="D925" s="411"/>
      <c r="E925" s="338"/>
    </row>
    <row r="926" spans="1:5" ht="15.75" customHeight="1" x14ac:dyDescent="0.2">
      <c r="A926" s="333"/>
      <c r="B926" s="333"/>
      <c r="C926" s="333"/>
      <c r="D926" s="411"/>
      <c r="E926" s="338"/>
    </row>
    <row r="927" spans="1:5" ht="15.75" customHeight="1" x14ac:dyDescent="0.2">
      <c r="A927" s="333"/>
      <c r="B927" s="333"/>
      <c r="C927" s="333"/>
      <c r="D927" s="411"/>
      <c r="E927" s="338"/>
    </row>
    <row r="928" spans="1:5" ht="15.75" customHeight="1" x14ac:dyDescent="0.2">
      <c r="A928" s="333"/>
      <c r="B928" s="333"/>
      <c r="C928" s="333"/>
      <c r="D928" s="411"/>
      <c r="E928" s="338"/>
    </row>
    <row r="929" spans="1:5" ht="15.75" customHeight="1" x14ac:dyDescent="0.2">
      <c r="A929" s="333"/>
      <c r="B929" s="333"/>
      <c r="C929" s="333"/>
      <c r="D929" s="411"/>
      <c r="E929" s="338"/>
    </row>
    <row r="930" spans="1:5" ht="15.75" customHeight="1" x14ac:dyDescent="0.2">
      <c r="A930" s="333"/>
      <c r="B930" s="333"/>
      <c r="C930" s="333"/>
      <c r="D930" s="411"/>
      <c r="E930" s="338"/>
    </row>
    <row r="931" spans="1:5" ht="15.75" customHeight="1" x14ac:dyDescent="0.2">
      <c r="A931" s="333"/>
      <c r="B931" s="333"/>
      <c r="C931" s="333"/>
      <c r="D931" s="411"/>
      <c r="E931" s="338"/>
    </row>
    <row r="932" spans="1:5" ht="15.75" customHeight="1" x14ac:dyDescent="0.2">
      <c r="A932" s="333"/>
      <c r="B932" s="333"/>
      <c r="C932" s="333"/>
      <c r="D932" s="411"/>
      <c r="E932" s="338"/>
    </row>
    <row r="933" spans="1:5" ht="15.75" customHeight="1" x14ac:dyDescent="0.2">
      <c r="A933" s="333"/>
      <c r="B933" s="333"/>
      <c r="C933" s="333"/>
      <c r="D933" s="411"/>
      <c r="E933" s="338"/>
    </row>
    <row r="934" spans="1:5" ht="15.75" customHeight="1" x14ac:dyDescent="0.2">
      <c r="A934" s="333"/>
      <c r="B934" s="333"/>
      <c r="C934" s="333"/>
      <c r="D934" s="411"/>
      <c r="E934" s="338"/>
    </row>
    <row r="935" spans="1:5" ht="15.75" customHeight="1" x14ac:dyDescent="0.2">
      <c r="A935" s="333"/>
      <c r="B935" s="333"/>
      <c r="C935" s="333"/>
      <c r="D935" s="411"/>
      <c r="E935" s="338"/>
    </row>
    <row r="936" spans="1:5" ht="15.75" customHeight="1" x14ac:dyDescent="0.2">
      <c r="A936" s="333"/>
      <c r="B936" s="333"/>
      <c r="C936" s="333"/>
      <c r="D936" s="411"/>
      <c r="E936" s="338"/>
    </row>
    <row r="937" spans="1:5" ht="15.75" customHeight="1" x14ac:dyDescent="0.2">
      <c r="A937" s="333"/>
      <c r="B937" s="333"/>
      <c r="C937" s="333"/>
      <c r="D937" s="411"/>
      <c r="E937" s="338"/>
    </row>
    <row r="938" spans="1:5" ht="15.75" customHeight="1" x14ac:dyDescent="0.2">
      <c r="A938" s="333"/>
      <c r="B938" s="333"/>
      <c r="C938" s="333"/>
      <c r="D938" s="411"/>
      <c r="E938" s="338"/>
    </row>
    <row r="939" spans="1:5" ht="15.75" customHeight="1" x14ac:dyDescent="0.2">
      <c r="A939" s="333"/>
      <c r="B939" s="333"/>
      <c r="C939" s="333"/>
      <c r="D939" s="411"/>
      <c r="E939" s="338"/>
    </row>
    <row r="940" spans="1:5" ht="15.75" customHeight="1" x14ac:dyDescent="0.2">
      <c r="A940" s="333"/>
      <c r="B940" s="333"/>
      <c r="C940" s="333"/>
      <c r="D940" s="411"/>
      <c r="E940" s="338"/>
    </row>
    <row r="941" spans="1:5" ht="15.75" customHeight="1" x14ac:dyDescent="0.2">
      <c r="A941" s="333"/>
      <c r="B941" s="333"/>
      <c r="C941" s="333"/>
      <c r="D941" s="411"/>
      <c r="E941" s="338"/>
    </row>
    <row r="942" spans="1:5" ht="15.75" customHeight="1" x14ac:dyDescent="0.2">
      <c r="A942" s="333"/>
      <c r="B942" s="333"/>
      <c r="C942" s="333"/>
      <c r="D942" s="411"/>
      <c r="E942" s="338"/>
    </row>
    <row r="943" spans="1:5" ht="15.75" customHeight="1" x14ac:dyDescent="0.2">
      <c r="A943" s="333"/>
      <c r="B943" s="333"/>
      <c r="C943" s="333"/>
      <c r="D943" s="411"/>
      <c r="E943" s="338"/>
    </row>
    <row r="944" spans="1:5" ht="15.75" customHeight="1" x14ac:dyDescent="0.2">
      <c r="A944" s="333"/>
      <c r="B944" s="333"/>
      <c r="C944" s="333"/>
      <c r="D944" s="411"/>
      <c r="E944" s="338"/>
    </row>
    <row r="945" spans="1:5" ht="15.75" customHeight="1" x14ac:dyDescent="0.2">
      <c r="A945" s="333"/>
      <c r="B945" s="333"/>
      <c r="C945" s="333"/>
      <c r="D945" s="411"/>
      <c r="E945" s="338"/>
    </row>
    <row r="946" spans="1:5" ht="15.75" customHeight="1" x14ac:dyDescent="0.2">
      <c r="A946" s="333"/>
      <c r="B946" s="333"/>
      <c r="C946" s="333"/>
      <c r="D946" s="411"/>
      <c r="E946" s="338"/>
    </row>
    <row r="947" spans="1:5" ht="15.75" customHeight="1" x14ac:dyDescent="0.2">
      <c r="A947" s="333"/>
      <c r="B947" s="333"/>
      <c r="C947" s="333"/>
      <c r="D947" s="411"/>
      <c r="E947" s="338"/>
    </row>
    <row r="948" spans="1:5" ht="15.75" customHeight="1" x14ac:dyDescent="0.2">
      <c r="A948" s="333"/>
      <c r="B948" s="333"/>
      <c r="C948" s="333"/>
      <c r="D948" s="411"/>
      <c r="E948" s="338"/>
    </row>
    <row r="949" spans="1:5" ht="15.75" customHeight="1" x14ac:dyDescent="0.2">
      <c r="A949" s="333"/>
      <c r="B949" s="333"/>
      <c r="C949" s="333"/>
      <c r="D949" s="411"/>
      <c r="E949" s="338"/>
    </row>
    <row r="950" spans="1:5" ht="15.75" customHeight="1" x14ac:dyDescent="0.2">
      <c r="A950" s="333"/>
      <c r="B950" s="333"/>
      <c r="C950" s="333"/>
      <c r="D950" s="411"/>
      <c r="E950" s="338"/>
    </row>
    <row r="951" spans="1:5" ht="15.75" customHeight="1" x14ac:dyDescent="0.2">
      <c r="A951" s="333"/>
      <c r="B951" s="333"/>
      <c r="C951" s="333"/>
      <c r="D951" s="411"/>
      <c r="E951" s="338"/>
    </row>
    <row r="952" spans="1:5" ht="15.75" customHeight="1" x14ac:dyDescent="0.2">
      <c r="A952" s="333"/>
      <c r="B952" s="333"/>
      <c r="C952" s="333"/>
      <c r="D952" s="411"/>
      <c r="E952" s="338"/>
    </row>
    <row r="953" spans="1:5" ht="15.75" customHeight="1" x14ac:dyDescent="0.2">
      <c r="A953" s="333"/>
      <c r="B953" s="333"/>
      <c r="C953" s="333"/>
      <c r="D953" s="411"/>
      <c r="E953" s="338"/>
    </row>
    <row r="954" spans="1:5" ht="15.75" customHeight="1" x14ac:dyDescent="0.2">
      <c r="A954" s="333"/>
      <c r="B954" s="333"/>
      <c r="C954" s="333"/>
      <c r="D954" s="411"/>
      <c r="E954" s="338"/>
    </row>
    <row r="955" spans="1:5" ht="15.75" customHeight="1" x14ac:dyDescent="0.2">
      <c r="A955" s="333"/>
      <c r="B955" s="333"/>
      <c r="C955" s="333"/>
      <c r="D955" s="411"/>
      <c r="E955" s="338"/>
    </row>
    <row r="956" spans="1:5" ht="15.75" customHeight="1" x14ac:dyDescent="0.2">
      <c r="A956" s="333"/>
      <c r="B956" s="333"/>
      <c r="C956" s="333"/>
      <c r="D956" s="411"/>
      <c r="E956" s="338"/>
    </row>
    <row r="957" spans="1:5" ht="15.75" customHeight="1" x14ac:dyDescent="0.2">
      <c r="A957" s="333"/>
      <c r="B957" s="333"/>
      <c r="C957" s="333"/>
      <c r="D957" s="411"/>
      <c r="E957" s="338"/>
    </row>
    <row r="958" spans="1:5" ht="15.75" customHeight="1" x14ac:dyDescent="0.2">
      <c r="A958" s="333"/>
      <c r="B958" s="333"/>
      <c r="C958" s="333"/>
      <c r="D958" s="411"/>
      <c r="E958" s="338"/>
    </row>
    <row r="959" spans="1:5" ht="15.75" customHeight="1" x14ac:dyDescent="0.2">
      <c r="A959" s="333"/>
      <c r="B959" s="333"/>
      <c r="C959" s="333"/>
      <c r="D959" s="411"/>
      <c r="E959" s="338"/>
    </row>
    <row r="960" spans="1:5" ht="15.75" customHeight="1" x14ac:dyDescent="0.2">
      <c r="A960" s="333"/>
      <c r="B960" s="333"/>
      <c r="C960" s="333"/>
      <c r="D960" s="411"/>
      <c r="E960" s="338"/>
    </row>
    <row r="961" spans="1:5" ht="15.75" customHeight="1" x14ac:dyDescent="0.2">
      <c r="A961" s="333"/>
      <c r="B961" s="333"/>
      <c r="C961" s="333"/>
      <c r="D961" s="411"/>
      <c r="E961" s="338"/>
    </row>
    <row r="962" spans="1:5" ht="15.75" customHeight="1" x14ac:dyDescent="0.2">
      <c r="A962" s="333"/>
      <c r="B962" s="333"/>
      <c r="C962" s="333"/>
      <c r="D962" s="411"/>
      <c r="E962" s="338"/>
    </row>
    <row r="963" spans="1:5" ht="15.75" customHeight="1" x14ac:dyDescent="0.2">
      <c r="A963" s="333"/>
      <c r="B963" s="333"/>
      <c r="C963" s="333"/>
      <c r="D963" s="411"/>
      <c r="E963" s="338"/>
    </row>
    <row r="964" spans="1:5" ht="15.75" customHeight="1" x14ac:dyDescent="0.2">
      <c r="A964" s="333"/>
      <c r="B964" s="333"/>
      <c r="C964" s="333"/>
      <c r="D964" s="411"/>
      <c r="E964" s="338"/>
    </row>
    <row r="965" spans="1:5" ht="15.75" customHeight="1" x14ac:dyDescent="0.2">
      <c r="A965" s="333"/>
      <c r="B965" s="333"/>
      <c r="C965" s="333"/>
      <c r="D965" s="411"/>
      <c r="E965" s="338"/>
    </row>
    <row r="966" spans="1:5" ht="15.75" customHeight="1" x14ac:dyDescent="0.2">
      <c r="A966" s="333"/>
      <c r="B966" s="333"/>
      <c r="C966" s="333"/>
      <c r="D966" s="411"/>
      <c r="E966" s="338"/>
    </row>
    <row r="967" spans="1:5" ht="15.75" customHeight="1" x14ac:dyDescent="0.2">
      <c r="A967" s="333"/>
      <c r="B967" s="333"/>
      <c r="C967" s="333"/>
      <c r="D967" s="411"/>
      <c r="E967" s="338"/>
    </row>
    <row r="968" spans="1:5" ht="15.75" customHeight="1" x14ac:dyDescent="0.2">
      <c r="A968" s="333"/>
      <c r="B968" s="333"/>
      <c r="C968" s="333"/>
      <c r="D968" s="411"/>
      <c r="E968" s="338"/>
    </row>
    <row r="969" spans="1:5" ht="15.75" customHeight="1" x14ac:dyDescent="0.2">
      <c r="A969" s="333"/>
      <c r="B969" s="333"/>
      <c r="C969" s="333"/>
      <c r="D969" s="411"/>
      <c r="E969" s="338"/>
    </row>
    <row r="970" spans="1:5" ht="15.75" customHeight="1" x14ac:dyDescent="0.2">
      <c r="A970" s="333"/>
      <c r="B970" s="333"/>
      <c r="C970" s="333"/>
      <c r="D970" s="411"/>
      <c r="E970" s="338"/>
    </row>
    <row r="971" spans="1:5" ht="15.75" customHeight="1" x14ac:dyDescent="0.2">
      <c r="A971" s="333"/>
      <c r="B971" s="333"/>
      <c r="C971" s="333"/>
      <c r="D971" s="411"/>
      <c r="E971" s="338"/>
    </row>
    <row r="972" spans="1:5" ht="15.75" customHeight="1" x14ac:dyDescent="0.2">
      <c r="A972" s="333"/>
      <c r="B972" s="333"/>
      <c r="C972" s="333"/>
      <c r="D972" s="411"/>
      <c r="E972" s="338"/>
    </row>
    <row r="973" spans="1:5" ht="15.75" customHeight="1" x14ac:dyDescent="0.2">
      <c r="A973" s="333"/>
      <c r="B973" s="333"/>
      <c r="C973" s="333"/>
      <c r="D973" s="411"/>
      <c r="E973" s="338"/>
    </row>
    <row r="974" spans="1:5" ht="15.75" customHeight="1" x14ac:dyDescent="0.2">
      <c r="A974" s="333"/>
      <c r="B974" s="333"/>
      <c r="C974" s="333"/>
      <c r="D974" s="411"/>
      <c r="E974" s="338"/>
    </row>
    <row r="975" spans="1:5" ht="15.75" customHeight="1" x14ac:dyDescent="0.2">
      <c r="A975" s="333"/>
      <c r="B975" s="333"/>
      <c r="C975" s="333"/>
      <c r="D975" s="411"/>
      <c r="E975" s="338"/>
    </row>
    <row r="976" spans="1:5" ht="15.75" customHeight="1" x14ac:dyDescent="0.2">
      <c r="A976" s="333"/>
      <c r="B976" s="333"/>
      <c r="C976" s="333"/>
      <c r="D976" s="411"/>
      <c r="E976" s="338"/>
    </row>
    <row r="977" spans="1:5" ht="15.75" customHeight="1" x14ac:dyDescent="0.2">
      <c r="A977" s="333"/>
      <c r="B977" s="333"/>
      <c r="C977" s="333"/>
      <c r="D977" s="411"/>
      <c r="E977" s="338"/>
    </row>
    <row r="978" spans="1:5" ht="15.75" customHeight="1" x14ac:dyDescent="0.2">
      <c r="A978" s="333"/>
      <c r="B978" s="333"/>
      <c r="C978" s="333"/>
      <c r="D978" s="411"/>
      <c r="E978" s="338"/>
    </row>
    <row r="979" spans="1:5" ht="15.75" customHeight="1" x14ac:dyDescent="0.2">
      <c r="A979" s="333"/>
      <c r="B979" s="333"/>
      <c r="C979" s="333"/>
      <c r="D979" s="411"/>
      <c r="E979" s="338"/>
    </row>
    <row r="980" spans="1:5" ht="15.75" customHeight="1" x14ac:dyDescent="0.2">
      <c r="A980" s="333"/>
      <c r="B980" s="333"/>
      <c r="C980" s="333"/>
      <c r="D980" s="411"/>
      <c r="E980" s="338"/>
    </row>
    <row r="981" spans="1:5" ht="15.75" customHeight="1" x14ac:dyDescent="0.2">
      <c r="A981" s="333"/>
      <c r="B981" s="333"/>
      <c r="C981" s="333"/>
      <c r="D981" s="411"/>
      <c r="E981" s="338"/>
    </row>
    <row r="982" spans="1:5" ht="15.75" customHeight="1" x14ac:dyDescent="0.2">
      <c r="A982" s="333"/>
      <c r="B982" s="333"/>
      <c r="C982" s="333"/>
      <c r="D982" s="411"/>
      <c r="E982" s="338"/>
    </row>
    <row r="983" spans="1:5" ht="15.75" customHeight="1" x14ac:dyDescent="0.2">
      <c r="A983" s="333"/>
      <c r="B983" s="333"/>
      <c r="C983" s="333"/>
      <c r="D983" s="411"/>
      <c r="E983" s="338"/>
    </row>
    <row r="984" spans="1:5" ht="15.75" customHeight="1" x14ac:dyDescent="0.2">
      <c r="A984" s="333"/>
      <c r="B984" s="333"/>
      <c r="C984" s="333"/>
      <c r="D984" s="411"/>
      <c r="E984" s="338"/>
    </row>
    <row r="985" spans="1:5" ht="15.75" customHeight="1" x14ac:dyDescent="0.2">
      <c r="A985" s="333"/>
      <c r="B985" s="333"/>
      <c r="C985" s="333"/>
      <c r="D985" s="411"/>
      <c r="E985" s="338"/>
    </row>
    <row r="986" spans="1:5" ht="15.75" customHeight="1" x14ac:dyDescent="0.2">
      <c r="A986" s="333"/>
      <c r="B986" s="333"/>
      <c r="C986" s="333"/>
      <c r="D986" s="411"/>
      <c r="E986" s="338"/>
    </row>
    <row r="987" spans="1:5" ht="15.75" customHeight="1" x14ac:dyDescent="0.2">
      <c r="A987" s="333"/>
      <c r="B987" s="333"/>
      <c r="C987" s="333"/>
      <c r="D987" s="411"/>
      <c r="E987" s="338"/>
    </row>
    <row r="988" spans="1:5" ht="15.75" customHeight="1" x14ac:dyDescent="0.2">
      <c r="A988" s="333"/>
      <c r="B988" s="333"/>
      <c r="C988" s="333"/>
      <c r="D988" s="411"/>
      <c r="E988" s="338"/>
    </row>
    <row r="989" spans="1:5" ht="15.75" customHeight="1" x14ac:dyDescent="0.2">
      <c r="A989" s="333"/>
      <c r="B989" s="333"/>
      <c r="C989" s="333"/>
      <c r="D989" s="411"/>
      <c r="E989" s="338"/>
    </row>
    <row r="990" spans="1:5" ht="15.75" customHeight="1" x14ac:dyDescent="0.2">
      <c r="A990" s="333"/>
      <c r="B990" s="333"/>
      <c r="C990" s="333"/>
      <c r="D990" s="411"/>
      <c r="E990" s="338"/>
    </row>
    <row r="991" spans="1:5" ht="15.75" customHeight="1" x14ac:dyDescent="0.2">
      <c r="A991" s="333"/>
      <c r="B991" s="333"/>
      <c r="C991" s="333"/>
      <c r="D991" s="411"/>
      <c r="E991" s="338"/>
    </row>
    <row r="992" spans="1:5" ht="15.75" customHeight="1" x14ac:dyDescent="0.2">
      <c r="A992" s="333"/>
      <c r="B992" s="333"/>
      <c r="C992" s="333"/>
      <c r="D992" s="411"/>
      <c r="E992" s="338"/>
    </row>
    <row r="993" spans="1:5" ht="15.75" customHeight="1" x14ac:dyDescent="0.2">
      <c r="A993" s="333"/>
      <c r="B993" s="333"/>
      <c r="C993" s="333"/>
      <c r="D993" s="411"/>
      <c r="E993" s="338"/>
    </row>
    <row r="994" spans="1:5" ht="15.75" customHeight="1" x14ac:dyDescent="0.2">
      <c r="A994" s="333"/>
      <c r="B994" s="333"/>
      <c r="C994" s="333"/>
      <c r="D994" s="411"/>
      <c r="E994" s="338"/>
    </row>
    <row r="995" spans="1:5" ht="15.75" customHeight="1" x14ac:dyDescent="0.2">
      <c r="A995" s="333"/>
      <c r="B995" s="333"/>
      <c r="C995" s="333"/>
      <c r="D995" s="411"/>
      <c r="E995" s="338"/>
    </row>
    <row r="996" spans="1:5" ht="15.75" customHeight="1" x14ac:dyDescent="0.2">
      <c r="A996" s="333"/>
      <c r="B996" s="333"/>
      <c r="C996" s="333"/>
      <c r="D996" s="411"/>
      <c r="E996" s="338"/>
    </row>
    <row r="997" spans="1:5" ht="15.75" customHeight="1" x14ac:dyDescent="0.2">
      <c r="A997" s="333"/>
      <c r="B997" s="333"/>
      <c r="C997" s="333"/>
      <c r="D997" s="411"/>
      <c r="E997" s="338"/>
    </row>
    <row r="998" spans="1:5" ht="15.75" customHeight="1" x14ac:dyDescent="0.2">
      <c r="A998" s="333"/>
      <c r="B998" s="333"/>
      <c r="C998" s="333"/>
      <c r="D998" s="411"/>
      <c r="E998" s="338"/>
    </row>
    <row r="999" spans="1:5" ht="15.75" customHeight="1" x14ac:dyDescent="0.2">
      <c r="A999" s="333"/>
      <c r="B999" s="333"/>
      <c r="C999" s="333"/>
      <c r="D999" s="411"/>
      <c r="E999" s="338"/>
    </row>
    <row r="1000" spans="1:5" ht="15.75" customHeight="1" x14ac:dyDescent="0.2">
      <c r="A1000" s="333"/>
      <c r="B1000" s="333"/>
      <c r="C1000" s="333"/>
      <c r="D1000" s="411"/>
      <c r="E1000" s="338"/>
    </row>
    <row r="1001" spans="1:5" ht="15.75" customHeight="1" x14ac:dyDescent="0.2">
      <c r="A1001" s="333"/>
      <c r="B1001" s="333"/>
      <c r="C1001" s="333"/>
      <c r="D1001" s="411"/>
      <c r="E1001" s="338"/>
    </row>
    <row r="1002" spans="1:5" ht="15.75" customHeight="1" x14ac:dyDescent="0.2">
      <c r="A1002" s="333"/>
      <c r="B1002" s="333"/>
      <c r="C1002" s="333"/>
      <c r="D1002" s="411"/>
      <c r="E1002" s="338"/>
    </row>
    <row r="1003" spans="1:5" ht="15.75" customHeight="1" x14ac:dyDescent="0.2">
      <c r="A1003" s="333"/>
      <c r="B1003" s="333"/>
      <c r="C1003" s="333"/>
      <c r="D1003" s="411"/>
      <c r="E1003" s="338"/>
    </row>
    <row r="1004" spans="1:5" ht="15.75" customHeight="1" x14ac:dyDescent="0.2">
      <c r="A1004" s="333"/>
      <c r="B1004" s="333"/>
      <c r="C1004" s="333"/>
      <c r="D1004" s="411"/>
      <c r="E1004" s="338"/>
    </row>
    <row r="1005" spans="1:5" ht="15.75" customHeight="1" x14ac:dyDescent="0.2">
      <c r="A1005" s="333"/>
      <c r="B1005" s="333"/>
      <c r="C1005" s="333"/>
      <c r="D1005" s="411"/>
      <c r="E1005" s="338"/>
    </row>
    <row r="1006" spans="1:5" ht="15.75" customHeight="1" x14ac:dyDescent="0.2">
      <c r="A1006" s="333"/>
      <c r="B1006" s="333"/>
      <c r="C1006" s="333"/>
      <c r="D1006" s="411"/>
      <c r="E1006" s="338"/>
    </row>
    <row r="1007" spans="1:5" ht="15.75" customHeight="1" x14ac:dyDescent="0.2">
      <c r="A1007" s="333"/>
      <c r="B1007" s="333"/>
      <c r="C1007" s="333"/>
      <c r="D1007" s="411"/>
      <c r="E1007" s="338"/>
    </row>
    <row r="1008" spans="1:5" ht="15.75" customHeight="1" x14ac:dyDescent="0.2">
      <c r="A1008" s="333"/>
      <c r="B1008" s="333"/>
      <c r="C1008" s="333"/>
      <c r="D1008" s="411"/>
      <c r="E1008" s="338"/>
    </row>
    <row r="1009" spans="1:5" ht="15.75" customHeight="1" x14ac:dyDescent="0.2">
      <c r="A1009" s="333"/>
      <c r="B1009" s="333"/>
      <c r="C1009" s="333"/>
      <c r="D1009" s="411"/>
      <c r="E1009" s="338"/>
    </row>
    <row r="1010" spans="1:5" ht="15.75" customHeight="1" x14ac:dyDescent="0.2">
      <c r="A1010" s="333"/>
      <c r="B1010" s="333"/>
      <c r="C1010" s="333"/>
      <c r="D1010" s="411"/>
      <c r="E1010" s="338"/>
    </row>
    <row r="1011" spans="1:5" ht="15.75" customHeight="1" x14ac:dyDescent="0.2">
      <c r="A1011" s="333"/>
      <c r="B1011" s="333"/>
      <c r="C1011" s="333"/>
      <c r="D1011" s="411"/>
      <c r="E1011" s="338"/>
    </row>
    <row r="1012" spans="1:5" ht="15.75" customHeight="1" x14ac:dyDescent="0.2">
      <c r="A1012" s="333"/>
      <c r="B1012" s="333"/>
      <c r="C1012" s="333"/>
      <c r="D1012" s="411"/>
      <c r="E1012" s="338"/>
    </row>
    <row r="1013" spans="1:5" ht="15.75" customHeight="1" x14ac:dyDescent="0.2">
      <c r="A1013" s="333"/>
      <c r="B1013" s="333"/>
      <c r="C1013" s="333"/>
      <c r="D1013" s="411"/>
      <c r="E1013" s="338"/>
    </row>
    <row r="1014" spans="1:5" ht="15.75" customHeight="1" x14ac:dyDescent="0.2">
      <c r="A1014" s="333"/>
      <c r="B1014" s="333"/>
      <c r="C1014" s="333"/>
      <c r="D1014" s="411"/>
      <c r="E1014" s="338"/>
    </row>
    <row r="1015" spans="1:5" ht="15.75" customHeight="1" x14ac:dyDescent="0.2">
      <c r="A1015" s="333"/>
      <c r="B1015" s="333"/>
      <c r="C1015" s="333"/>
      <c r="D1015" s="411"/>
      <c r="E1015" s="338"/>
    </row>
    <row r="1016" spans="1:5" ht="15.75" customHeight="1" x14ac:dyDescent="0.2">
      <c r="A1016" s="333"/>
      <c r="B1016" s="333"/>
      <c r="C1016" s="333"/>
      <c r="D1016" s="411"/>
      <c r="E1016" s="338"/>
    </row>
    <row r="1017" spans="1:5" ht="15.75" customHeight="1" x14ac:dyDescent="0.2">
      <c r="A1017" s="333"/>
      <c r="B1017" s="333"/>
      <c r="C1017" s="333"/>
      <c r="D1017" s="411"/>
      <c r="E1017" s="338"/>
    </row>
    <row r="1018" spans="1:5" ht="15.75" customHeight="1" x14ac:dyDescent="0.2">
      <c r="A1018" s="333"/>
      <c r="B1018" s="333"/>
      <c r="C1018" s="333"/>
      <c r="D1018" s="411"/>
      <c r="E1018" s="338"/>
    </row>
    <row r="1019" spans="1:5" ht="15.75" customHeight="1" x14ac:dyDescent="0.2">
      <c r="A1019" s="333"/>
      <c r="B1019" s="333"/>
      <c r="C1019" s="333"/>
      <c r="D1019" s="411"/>
      <c r="E1019" s="338"/>
    </row>
    <row r="1020" spans="1:5" ht="15.75" customHeight="1" x14ac:dyDescent="0.2">
      <c r="A1020" s="333"/>
      <c r="B1020" s="333"/>
      <c r="C1020" s="333"/>
      <c r="D1020" s="411"/>
      <c r="E1020" s="338"/>
    </row>
    <row r="1021" spans="1:5" ht="15.75" customHeight="1" x14ac:dyDescent="0.2">
      <c r="A1021" s="333"/>
      <c r="B1021" s="333"/>
      <c r="C1021" s="333"/>
      <c r="D1021" s="411"/>
      <c r="E1021" s="338"/>
    </row>
    <row r="1022" spans="1:5" ht="15.75" customHeight="1" x14ac:dyDescent="0.2">
      <c r="A1022" s="333"/>
      <c r="B1022" s="333"/>
      <c r="C1022" s="333"/>
      <c r="D1022" s="411"/>
      <c r="E1022" s="338"/>
    </row>
    <row r="1023" spans="1:5" ht="15.75" customHeight="1" x14ac:dyDescent="0.2">
      <c r="A1023" s="333"/>
      <c r="B1023" s="333"/>
      <c r="C1023" s="333"/>
      <c r="D1023" s="411"/>
      <c r="E1023" s="338"/>
    </row>
    <row r="1024" spans="1:5" ht="15.75" customHeight="1" x14ac:dyDescent="0.2">
      <c r="A1024" s="333"/>
      <c r="B1024" s="333"/>
      <c r="C1024" s="333"/>
      <c r="D1024" s="411"/>
      <c r="E1024" s="338"/>
    </row>
    <row r="1025" spans="1:5" ht="15.75" customHeight="1" x14ac:dyDescent="0.2">
      <c r="A1025" s="333"/>
      <c r="B1025" s="333"/>
      <c r="C1025" s="333"/>
      <c r="D1025" s="411"/>
      <c r="E1025" s="338"/>
    </row>
    <row r="1026" spans="1:5" ht="15.75" customHeight="1" x14ac:dyDescent="0.2">
      <c r="A1026" s="333"/>
      <c r="B1026" s="333"/>
      <c r="C1026" s="333"/>
      <c r="D1026" s="411"/>
      <c r="E1026" s="338"/>
    </row>
    <row r="1027" spans="1:5" ht="15.75" customHeight="1" x14ac:dyDescent="0.2">
      <c r="A1027" s="333"/>
      <c r="B1027" s="333"/>
      <c r="C1027" s="333"/>
      <c r="D1027" s="411"/>
      <c r="E1027" s="338"/>
    </row>
    <row r="1028" spans="1:5" ht="15.75" customHeight="1" x14ac:dyDescent="0.2">
      <c r="A1028" s="333"/>
      <c r="B1028" s="333"/>
      <c r="C1028" s="333"/>
      <c r="D1028" s="411"/>
      <c r="E1028" s="338"/>
    </row>
    <row r="1029" spans="1:5" ht="15.75" customHeight="1" x14ac:dyDescent="0.2">
      <c r="A1029" s="333"/>
      <c r="B1029" s="333"/>
      <c r="C1029" s="333"/>
      <c r="D1029" s="411"/>
      <c r="E1029" s="338"/>
    </row>
    <row r="1030" spans="1:5" ht="15.75" customHeight="1" x14ac:dyDescent="0.2">
      <c r="A1030" s="333"/>
      <c r="B1030" s="333"/>
      <c r="C1030" s="333"/>
      <c r="D1030" s="411"/>
      <c r="E1030" s="338"/>
    </row>
    <row r="1031" spans="1:5" ht="15.75" customHeight="1" x14ac:dyDescent="0.2">
      <c r="A1031" s="333"/>
      <c r="B1031" s="333"/>
      <c r="C1031" s="333"/>
      <c r="D1031" s="411"/>
      <c r="E1031" s="338"/>
    </row>
    <row r="1032" spans="1:5" ht="15.75" customHeight="1" x14ac:dyDescent="0.2">
      <c r="A1032" s="333"/>
      <c r="B1032" s="333"/>
      <c r="C1032" s="333"/>
      <c r="D1032" s="411"/>
      <c r="E1032" s="338"/>
    </row>
    <row r="1033" spans="1:5" ht="15.75" customHeight="1" x14ac:dyDescent="0.2">
      <c r="A1033" s="333"/>
      <c r="B1033" s="333"/>
      <c r="C1033" s="333"/>
      <c r="D1033" s="411"/>
      <c r="E1033" s="338"/>
    </row>
    <row r="1034" spans="1:5" ht="15.75" customHeight="1" x14ac:dyDescent="0.2">
      <c r="A1034" s="333"/>
      <c r="B1034" s="333"/>
      <c r="C1034" s="333"/>
      <c r="D1034" s="411"/>
      <c r="E1034" s="338"/>
    </row>
    <row r="1035" spans="1:5" ht="15.75" customHeight="1" x14ac:dyDescent="0.2">
      <c r="A1035" s="333"/>
      <c r="B1035" s="333"/>
      <c r="C1035" s="333"/>
      <c r="D1035" s="411"/>
      <c r="E1035" s="338"/>
    </row>
    <row r="1036" spans="1:5" ht="15.75" customHeight="1" x14ac:dyDescent="0.2">
      <c r="A1036" s="333"/>
      <c r="B1036" s="333"/>
      <c r="C1036" s="333"/>
      <c r="D1036" s="411"/>
      <c r="E1036" s="338"/>
    </row>
    <row r="1037" spans="1:5" ht="15.75" customHeight="1" x14ac:dyDescent="0.2">
      <c r="A1037" s="333"/>
      <c r="B1037" s="333"/>
      <c r="C1037" s="333"/>
      <c r="D1037" s="411"/>
      <c r="E1037" s="338"/>
    </row>
    <row r="1038" spans="1:5" ht="15.75" customHeight="1" x14ac:dyDescent="0.2">
      <c r="A1038" s="333"/>
      <c r="B1038" s="333"/>
      <c r="C1038" s="333"/>
      <c r="D1038" s="411"/>
      <c r="E1038" s="338"/>
    </row>
    <row r="1039" spans="1:5" ht="15.75" customHeight="1" x14ac:dyDescent="0.2">
      <c r="A1039" s="333"/>
      <c r="B1039" s="333"/>
      <c r="C1039" s="333"/>
      <c r="D1039" s="411"/>
      <c r="E1039" s="338"/>
    </row>
    <row r="1040" spans="1:5" ht="15.75" customHeight="1" x14ac:dyDescent="0.2">
      <c r="A1040" s="333"/>
      <c r="B1040" s="333"/>
      <c r="C1040" s="333"/>
      <c r="D1040" s="411"/>
      <c r="E1040" s="338"/>
    </row>
    <row r="1041" spans="1:5" ht="15.75" customHeight="1" x14ac:dyDescent="0.2">
      <c r="A1041" s="333"/>
      <c r="B1041" s="333"/>
      <c r="C1041" s="333"/>
      <c r="D1041" s="411"/>
      <c r="E1041" s="338"/>
    </row>
    <row r="1042" spans="1:5" ht="15.75" customHeight="1" x14ac:dyDescent="0.2">
      <c r="A1042" s="333"/>
      <c r="B1042" s="333"/>
      <c r="C1042" s="333"/>
      <c r="D1042" s="411"/>
      <c r="E1042" s="338"/>
    </row>
    <row r="1043" spans="1:5" ht="15.75" customHeight="1" x14ac:dyDescent="0.2">
      <c r="A1043" s="333"/>
      <c r="B1043" s="333"/>
      <c r="C1043" s="333"/>
      <c r="D1043" s="411"/>
      <c r="E1043" s="338"/>
    </row>
    <row r="1044" spans="1:5" ht="15.75" customHeight="1" x14ac:dyDescent="0.2">
      <c r="A1044" s="333"/>
      <c r="B1044" s="333"/>
      <c r="C1044" s="333"/>
      <c r="D1044" s="411"/>
      <c r="E1044" s="338"/>
    </row>
    <row r="1045" spans="1:5" ht="15.75" customHeight="1" x14ac:dyDescent="0.2">
      <c r="A1045" s="333"/>
      <c r="B1045" s="333"/>
      <c r="C1045" s="333"/>
      <c r="D1045" s="411"/>
      <c r="E1045" s="338"/>
    </row>
    <row r="1046" spans="1:5" ht="15.75" customHeight="1" x14ac:dyDescent="0.2">
      <c r="A1046" s="333"/>
      <c r="B1046" s="333"/>
      <c r="C1046" s="333"/>
      <c r="D1046" s="411"/>
      <c r="E1046" s="338"/>
    </row>
    <row r="1047" spans="1:5" ht="15.75" customHeight="1" x14ac:dyDescent="0.2">
      <c r="A1047" s="333"/>
      <c r="B1047" s="333"/>
      <c r="C1047" s="333"/>
      <c r="D1047" s="411"/>
      <c r="E1047" s="338"/>
    </row>
    <row r="1048" spans="1:5" ht="15.75" customHeight="1" x14ac:dyDescent="0.2">
      <c r="A1048" s="333"/>
      <c r="B1048" s="333"/>
      <c r="C1048" s="333"/>
      <c r="D1048" s="411"/>
      <c r="E1048" s="338"/>
    </row>
    <row r="1049" spans="1:5" ht="15.75" customHeight="1" x14ac:dyDescent="0.2">
      <c r="A1049" s="333"/>
      <c r="B1049" s="333"/>
      <c r="C1049" s="333"/>
      <c r="D1049" s="411"/>
      <c r="E1049" s="338"/>
    </row>
    <row r="1050" spans="1:5" ht="15.75" customHeight="1" x14ac:dyDescent="0.2">
      <c r="A1050" s="333"/>
      <c r="B1050" s="333"/>
      <c r="C1050" s="333"/>
      <c r="D1050" s="411"/>
      <c r="E1050" s="338"/>
    </row>
    <row r="1051" spans="1:5" ht="15.75" customHeight="1" x14ac:dyDescent="0.2">
      <c r="A1051" s="333"/>
      <c r="B1051" s="333"/>
      <c r="C1051" s="333"/>
      <c r="D1051" s="411"/>
      <c r="E1051" s="338"/>
    </row>
    <row r="1052" spans="1:5" ht="15.75" customHeight="1" x14ac:dyDescent="0.2">
      <c r="A1052" s="333"/>
      <c r="B1052" s="333"/>
      <c r="C1052" s="333"/>
      <c r="D1052" s="411"/>
      <c r="E1052" s="338"/>
    </row>
    <row r="1053" spans="1:5" ht="15.75" customHeight="1" x14ac:dyDescent="0.2">
      <c r="A1053" s="333"/>
      <c r="B1053" s="333"/>
      <c r="C1053" s="333"/>
      <c r="D1053" s="411"/>
      <c r="E1053" s="338"/>
    </row>
    <row r="1054" spans="1:5" ht="15.75" customHeight="1" x14ac:dyDescent="0.2">
      <c r="A1054" s="333"/>
      <c r="B1054" s="333"/>
      <c r="C1054" s="333"/>
      <c r="D1054" s="411"/>
      <c r="E1054" s="338"/>
    </row>
    <row r="1055" spans="1:5" ht="15.75" customHeight="1" x14ac:dyDescent="0.2">
      <c r="A1055" s="333"/>
      <c r="B1055" s="333"/>
      <c r="C1055" s="333"/>
      <c r="D1055" s="411"/>
      <c r="E1055" s="338"/>
    </row>
    <row r="1056" spans="1:5" ht="15.75" customHeight="1" x14ac:dyDescent="0.2">
      <c r="A1056" s="333"/>
      <c r="B1056" s="333"/>
      <c r="C1056" s="333"/>
      <c r="D1056" s="411"/>
      <c r="E1056" s="338"/>
    </row>
    <row r="1057" spans="1:5" ht="15.75" customHeight="1" x14ac:dyDescent="0.2">
      <c r="A1057" s="333"/>
      <c r="B1057" s="333"/>
      <c r="C1057" s="333"/>
      <c r="D1057" s="411"/>
      <c r="E1057" s="338"/>
    </row>
    <row r="1058" spans="1:5" ht="15.75" customHeight="1" x14ac:dyDescent="0.2">
      <c r="A1058" s="333"/>
      <c r="B1058" s="333"/>
      <c r="C1058" s="333"/>
      <c r="D1058" s="411"/>
      <c r="E1058" s="338"/>
    </row>
    <row r="1059" spans="1:5" ht="15.75" customHeight="1" x14ac:dyDescent="0.2">
      <c r="A1059" s="333"/>
      <c r="B1059" s="333"/>
      <c r="C1059" s="333"/>
      <c r="D1059" s="411"/>
      <c r="E1059" s="338"/>
    </row>
    <row r="1060" spans="1:5" ht="15.75" customHeight="1" x14ac:dyDescent="0.2">
      <c r="A1060" s="333"/>
      <c r="B1060" s="333"/>
      <c r="C1060" s="333"/>
      <c r="D1060" s="411"/>
      <c r="E1060" s="338"/>
    </row>
  </sheetData>
  <mergeCells count="3">
    <mergeCell ref="A1:E1"/>
    <mergeCell ref="A2:E2"/>
    <mergeCell ref="A3:E3"/>
  </mergeCells>
  <printOptions horizontalCentered="1"/>
  <pageMargins left="0" right="0" top="0.23622047244094491" bottom="0.31496062992125984" header="0" footer="0"/>
  <pageSetup paperSize="9" fitToHeight="0" orientation="portrait" r:id="rId1"/>
  <headerFooter>
    <oddFooter>&amp;LPRECIOS TESTIGOS&amp;C FEBRERO 2016&amp;RPágina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B1:M1000"/>
  <sheetViews>
    <sheetView workbookViewId="0">
      <selection activeCell="H27" sqref="H27"/>
    </sheetView>
  </sheetViews>
  <sheetFormatPr baseColWidth="10" defaultColWidth="12.625" defaultRowHeight="15" customHeight="1" x14ac:dyDescent="0.2"/>
  <cols>
    <col min="1" max="1" width="9.375" customWidth="1"/>
    <col min="2" max="2" width="16.5" bestFit="1" customWidth="1"/>
    <col min="3" max="3" width="20.875" bestFit="1" customWidth="1"/>
    <col min="4" max="4" width="10.625" bestFit="1" customWidth="1"/>
    <col min="5" max="5" width="15.25" customWidth="1"/>
    <col min="6" max="6" width="17.75" customWidth="1"/>
    <col min="7" max="7" width="13.5" customWidth="1"/>
    <col min="8" max="8" width="18.125" customWidth="1"/>
    <col min="9" max="10" width="9.375" customWidth="1"/>
    <col min="11" max="11" width="12.625" bestFit="1" customWidth="1"/>
    <col min="12" max="12" width="9.375" customWidth="1"/>
    <col min="13" max="13" width="12.625" bestFit="1" customWidth="1"/>
    <col min="14" max="26" width="9.375" customWidth="1"/>
  </cols>
  <sheetData>
    <row r="1" spans="2:13" ht="15.75" x14ac:dyDescent="0.25">
      <c r="E1" s="579"/>
      <c r="F1" s="580"/>
      <c r="G1" s="62"/>
      <c r="H1" s="61"/>
      <c r="I1" s="70"/>
    </row>
    <row r="2" spans="2:13" x14ac:dyDescent="0.25">
      <c r="E2" s="62"/>
      <c r="F2" s="62"/>
      <c r="G2" s="62"/>
      <c r="H2" s="62"/>
      <c r="I2" s="71"/>
    </row>
    <row r="3" spans="2:13" x14ac:dyDescent="0.25">
      <c r="E3" s="62"/>
      <c r="F3" s="62"/>
      <c r="G3" s="62"/>
      <c r="H3" s="62"/>
      <c r="I3" s="71"/>
    </row>
    <row r="4" spans="2:13" x14ac:dyDescent="0.25">
      <c r="E4" s="62"/>
      <c r="F4" s="62"/>
      <c r="G4" s="62"/>
      <c r="H4" s="62"/>
      <c r="I4" s="71"/>
    </row>
    <row r="5" spans="2:13" x14ac:dyDescent="0.25">
      <c r="E5" s="62"/>
      <c r="F5" s="62"/>
      <c r="G5" s="62"/>
      <c r="H5" s="62"/>
      <c r="I5" s="70"/>
    </row>
    <row r="6" spans="2:13" x14ac:dyDescent="0.25">
      <c r="E6" s="62"/>
      <c r="F6" s="62"/>
      <c r="G6" s="62"/>
      <c r="H6" s="62"/>
      <c r="I6" s="71"/>
    </row>
    <row r="7" spans="2:13" x14ac:dyDescent="0.25">
      <c r="E7" s="62"/>
      <c r="F7" s="62"/>
      <c r="G7" s="62"/>
      <c r="H7" s="62"/>
      <c r="I7" s="71"/>
      <c r="L7" s="70">
        <f>+'Resumen por Rubros'!E19</f>
        <v>8.4967210655275294E-2</v>
      </c>
      <c r="M7" s="514">
        <f>+L7*K10</f>
        <v>28941.235656517409</v>
      </c>
    </row>
    <row r="8" spans="2:13" ht="15" customHeight="1" x14ac:dyDescent="0.2">
      <c r="B8" s="551" t="s">
        <v>18</v>
      </c>
      <c r="C8" s="553">
        <f>+Presupuesto!K121</f>
        <v>308688613.58112013</v>
      </c>
      <c r="D8" s="554">
        <f>C8/C12</f>
        <v>0.8040072169910456</v>
      </c>
      <c r="L8" s="70">
        <f>+'Resumen por Rubros'!E12</f>
        <v>2.9304587364198845E-2</v>
      </c>
      <c r="M8" s="514">
        <f>+L8*K10</f>
        <v>9981.6265849327974</v>
      </c>
    </row>
    <row r="9" spans="2:13" ht="15" customHeight="1" x14ac:dyDescent="0.2">
      <c r="C9" s="479"/>
      <c r="D9" s="480"/>
      <c r="L9" s="70">
        <f>+'Resumen por Rubros'!E7</f>
        <v>0.31087998507376546</v>
      </c>
      <c r="M9" s="514">
        <f>+L9*K10</f>
        <v>105890.85883279912</v>
      </c>
    </row>
    <row r="10" spans="2:13" ht="15" customHeight="1" x14ac:dyDescent="0.2">
      <c r="B10" s="552" t="s">
        <v>19</v>
      </c>
      <c r="C10" s="555">
        <f>+Presupuesto!L121</f>
        <v>75249001.725830629</v>
      </c>
      <c r="D10" s="556">
        <f>C10/C12</f>
        <v>0.19599278300895445</v>
      </c>
      <c r="K10" s="563">
        <f>+C10/220.92</f>
        <v>340616.52057681803</v>
      </c>
      <c r="L10" s="564">
        <f>SUM(L7:L9)</f>
        <v>0.42515178309323959</v>
      </c>
      <c r="M10" s="563">
        <f>SUM(M7:M9)</f>
        <v>144813.7210742493</v>
      </c>
    </row>
    <row r="11" spans="2:13" ht="15" customHeight="1" x14ac:dyDescent="0.2">
      <c r="C11" s="479"/>
      <c r="D11" s="480"/>
    </row>
    <row r="12" spans="2:13" ht="15" customHeight="1" x14ac:dyDescent="0.2">
      <c r="B12" s="334" t="s">
        <v>371</v>
      </c>
      <c r="C12" s="479">
        <f>C8+C10</f>
        <v>383937615.30695075</v>
      </c>
      <c r="D12" s="480">
        <f>SUM(D8+D10)</f>
        <v>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E1:F1"/>
  </mergeCells>
  <pageMargins left="0.70866141732283472" right="0.39370078740157483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por Rubros</vt:lpstr>
      <vt:lpstr>Presupuesto</vt:lpstr>
      <vt:lpstr>Computo</vt:lpstr>
      <vt:lpstr>Analisis de Precios</vt:lpstr>
      <vt:lpstr>Hierro Promedio</vt:lpstr>
      <vt:lpstr>Mano de Obra</vt:lpstr>
      <vt:lpstr>Lista de Precios</vt:lpstr>
      <vt:lpstr>% Mat y 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Usuario</cp:lastModifiedBy>
  <cp:lastPrinted>2026-04-11T11:32:20Z</cp:lastPrinted>
  <dcterms:created xsi:type="dcterms:W3CDTF">2013-06-29T12:58:03Z</dcterms:created>
  <dcterms:modified xsi:type="dcterms:W3CDTF">2026-05-14T14:26:26Z</dcterms:modified>
</cp:coreProperties>
</file>